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85" yWindow="405" windowWidth="10815" windowHeight="11385" firstSheet="20" activeTab="9"/>
  </bookViews>
  <sheets>
    <sheet name="Кирова 4" sheetId="1" r:id="rId1"/>
    <sheet name="Кирова 8а" sheetId="2" r:id="rId2"/>
    <sheet name="Кирова 10" sheetId="3" r:id="rId3"/>
    <sheet name="Кирова 10а" sheetId="28" r:id="rId4"/>
    <sheet name="Кирова 10б" sheetId="27" r:id="rId5"/>
    <sheet name="Кирова 10в" sheetId="26" r:id="rId6"/>
    <sheet name="Кирова 18" sheetId="25" r:id="rId7"/>
    <sheet name="Корол 12" sheetId="23" r:id="rId8"/>
    <sheet name="Корол 14" sheetId="24" r:id="rId9"/>
    <sheet name="Корол 14а" sheetId="73" r:id="rId10"/>
    <sheet name="Корол 14б" sheetId="21" r:id="rId11"/>
    <sheet name="Корол 16" sheetId="20" r:id="rId12"/>
    <sheet name="Корол 16б" sheetId="19" r:id="rId13"/>
    <sheet name="Корол 18" sheetId="18" r:id="rId14"/>
    <sheet name="Корол 20" sheetId="17" r:id="rId15"/>
    <sheet name="Корол 22" sheetId="16" r:id="rId16"/>
    <sheet name="Корол 22а" sheetId="15" r:id="rId17"/>
    <sheet name="Корол 24" sheetId="14" r:id="rId18"/>
    <sheet name="Корол 24а" sheetId="13" r:id="rId19"/>
    <sheet name="Чепец 1" sheetId="12" r:id="rId20"/>
    <sheet name="Чепец 3" sheetId="11" r:id="rId21"/>
    <sheet name="Чепец 3а" sheetId="10" r:id="rId22"/>
    <sheet name="Чепец 5" sheetId="9" r:id="rId23"/>
    <sheet name="Чепец 5а" sheetId="8" r:id="rId24"/>
    <sheet name="Чепец 7" sheetId="7" r:id="rId25"/>
    <sheet name="Чепец 7а" sheetId="6" r:id="rId26"/>
    <sheet name="Чепец 9" sheetId="5" r:id="rId27"/>
    <sheet name="Чепец 9а" sheetId="4" r:id="rId28"/>
    <sheet name="Чепец 13" sheetId="32" r:id="rId29"/>
  </sheets>
  <externalReferences>
    <externalReference r:id="rId30"/>
  </externalReferences>
  <calcPr calcId="125725"/>
</workbook>
</file>

<file path=xl/calcChain.xml><?xml version="1.0" encoding="utf-8"?>
<calcChain xmlns="http://schemas.openxmlformats.org/spreadsheetml/2006/main">
  <c r="Y137" i="73"/>
  <c r="X132"/>
  <c r="V105"/>
  <c r="R103"/>
  <c r="K103"/>
  <c r="J103"/>
  <c r="J99"/>
  <c r="R94"/>
  <c r="Q94"/>
  <c r="P94"/>
  <c r="O94"/>
  <c r="N94"/>
  <c r="M94"/>
  <c r="J94"/>
  <c r="I94"/>
  <c r="H94"/>
  <c r="G94"/>
  <c r="F94"/>
  <c r="E94"/>
  <c r="R93"/>
  <c r="R92"/>
  <c r="P93"/>
  <c r="P92"/>
  <c r="N93"/>
  <c r="N92"/>
  <c r="H93"/>
  <c r="H92"/>
  <c r="F93"/>
  <c r="F92"/>
  <c r="J87"/>
  <c r="J86"/>
  <c r="W141"/>
  <c r="R84"/>
  <c r="R90"/>
  <c r="R91"/>
  <c r="Q84"/>
  <c r="Q90"/>
  <c r="P84"/>
  <c r="P90"/>
  <c r="P91"/>
  <c r="O84"/>
  <c r="O90"/>
  <c r="N84"/>
  <c r="N90"/>
  <c r="N91"/>
  <c r="M84"/>
  <c r="M90"/>
  <c r="J84"/>
  <c r="J90"/>
  <c r="I84"/>
  <c r="I90"/>
  <c r="H84"/>
  <c r="H90"/>
  <c r="H91"/>
  <c r="G84"/>
  <c r="G90"/>
  <c r="F84"/>
  <c r="F90"/>
  <c r="F91"/>
  <c r="E84"/>
  <c r="E90"/>
  <c r="R82"/>
  <c r="P82"/>
  <c r="N82"/>
  <c r="H82"/>
  <c r="F82"/>
  <c r="J79"/>
  <c r="J78"/>
  <c r="J76"/>
  <c r="Q76"/>
  <c r="Q93"/>
  <c r="Q92"/>
  <c r="P76"/>
  <c r="O76"/>
  <c r="O93"/>
  <c r="O92"/>
  <c r="N76"/>
  <c r="M76"/>
  <c r="M93"/>
  <c r="M92"/>
  <c r="I76"/>
  <c r="I93"/>
  <c r="I92"/>
  <c r="H76"/>
  <c r="G76"/>
  <c r="G93"/>
  <c r="G92"/>
  <c r="F76"/>
  <c r="E76"/>
  <c r="E93"/>
  <c r="E92"/>
  <c r="R71"/>
  <c r="Q71"/>
  <c r="P71"/>
  <c r="O71"/>
  <c r="N71"/>
  <c r="M71"/>
  <c r="J71"/>
  <c r="I71"/>
  <c r="H71"/>
  <c r="G71"/>
  <c r="F71"/>
  <c r="E71"/>
  <c r="L68"/>
  <c r="K68"/>
  <c r="K63"/>
  <c r="R60"/>
  <c r="Q60"/>
  <c r="P60"/>
  <c r="O60"/>
  <c r="N60"/>
  <c r="M60"/>
  <c r="J60"/>
  <c r="I60"/>
  <c r="H60"/>
  <c r="G60"/>
  <c r="F60"/>
  <c r="E60"/>
  <c r="R59"/>
  <c r="Q59"/>
  <c r="P59"/>
  <c r="O59"/>
  <c r="N59"/>
  <c r="M59"/>
  <c r="J59"/>
  <c r="I59"/>
  <c r="H59"/>
  <c r="G59"/>
  <c r="F59"/>
  <c r="E59"/>
  <c r="R58"/>
  <c r="Q58"/>
  <c r="P58"/>
  <c r="O58"/>
  <c r="N58"/>
  <c r="M58"/>
  <c r="J58"/>
  <c r="I58"/>
  <c r="H58"/>
  <c r="G58"/>
  <c r="F58"/>
  <c r="E58"/>
  <c r="R57"/>
  <c r="Q57"/>
  <c r="P57"/>
  <c r="O57"/>
  <c r="N57"/>
  <c r="M57"/>
  <c r="J57"/>
  <c r="I57"/>
  <c r="H57"/>
  <c r="G57"/>
  <c r="F57"/>
  <c r="E57"/>
  <c r="R56"/>
  <c r="Q56"/>
  <c r="P56"/>
  <c r="O56"/>
  <c r="N56"/>
  <c r="M56"/>
  <c r="J56"/>
  <c r="J54"/>
  <c r="J51"/>
  <c r="I56"/>
  <c r="H56"/>
  <c r="H54"/>
  <c r="H51"/>
  <c r="G56"/>
  <c r="F56"/>
  <c r="F54"/>
  <c r="F51"/>
  <c r="E56"/>
  <c r="R55"/>
  <c r="Q55"/>
  <c r="Q54"/>
  <c r="Q51"/>
  <c r="P55"/>
  <c r="O55"/>
  <c r="O54"/>
  <c r="O51"/>
  <c r="N55"/>
  <c r="M55"/>
  <c r="M54"/>
  <c r="M51"/>
  <c r="J55"/>
  <c r="I55"/>
  <c r="H55"/>
  <c r="G55"/>
  <c r="F55"/>
  <c r="E55"/>
  <c r="R54"/>
  <c r="R51"/>
  <c r="P54"/>
  <c r="P51"/>
  <c r="N54"/>
  <c r="N51"/>
  <c r="I54"/>
  <c r="I51"/>
  <c r="G54"/>
  <c r="G51"/>
  <c r="E54"/>
  <c r="E51"/>
  <c r="R50"/>
  <c r="Q50"/>
  <c r="P50"/>
  <c r="O50"/>
  <c r="N50"/>
  <c r="M50"/>
  <c r="J50"/>
  <c r="I50"/>
  <c r="H50"/>
  <c r="G50"/>
  <c r="F50"/>
  <c r="E50"/>
  <c r="R49"/>
  <c r="Q49"/>
  <c r="P49"/>
  <c r="O49"/>
  <c r="N49"/>
  <c r="M49"/>
  <c r="J49"/>
  <c r="I49"/>
  <c r="H49"/>
  <c r="G49"/>
  <c r="F49"/>
  <c r="E49"/>
  <c r="R48"/>
  <c r="Q48"/>
  <c r="P48"/>
  <c r="O48"/>
  <c r="N48"/>
  <c r="M48"/>
  <c r="J48"/>
  <c r="I48"/>
  <c r="H48"/>
  <c r="G48"/>
  <c r="F48"/>
  <c r="E48"/>
  <c r="R47"/>
  <c r="Q47"/>
  <c r="P47"/>
  <c r="O47"/>
  <c r="N47"/>
  <c r="M47"/>
  <c r="J47"/>
  <c r="I47"/>
  <c r="H47"/>
  <c r="G47"/>
  <c r="F47"/>
  <c r="E47"/>
  <c r="R46"/>
  <c r="Q46"/>
  <c r="P46"/>
  <c r="O46"/>
  <c r="N46"/>
  <c r="M46"/>
  <c r="J46"/>
  <c r="I46"/>
  <c r="H46"/>
  <c r="G46"/>
  <c r="F46"/>
  <c r="E46"/>
  <c r="R45"/>
  <c r="Q45"/>
  <c r="P45"/>
  <c r="O45"/>
  <c r="N45"/>
  <c r="M45"/>
  <c r="J45"/>
  <c r="I45"/>
  <c r="I43"/>
  <c r="I42"/>
  <c r="I64"/>
  <c r="H45"/>
  <c r="G45"/>
  <c r="G43"/>
  <c r="F45"/>
  <c r="E45"/>
  <c r="E43"/>
  <c r="R44"/>
  <c r="R43"/>
  <c r="R42"/>
  <c r="R64"/>
  <c r="Q44"/>
  <c r="P44"/>
  <c r="P43"/>
  <c r="P42"/>
  <c r="P64"/>
  <c r="O44"/>
  <c r="N44"/>
  <c r="N43"/>
  <c r="N42"/>
  <c r="N64"/>
  <c r="M44"/>
  <c r="J44"/>
  <c r="I44"/>
  <c r="H44"/>
  <c r="G44"/>
  <c r="F44"/>
  <c r="E44"/>
  <c r="Q43"/>
  <c r="Q42"/>
  <c r="Q64"/>
  <c r="O43"/>
  <c r="O42"/>
  <c r="O64"/>
  <c r="M43"/>
  <c r="M42"/>
  <c r="M64"/>
  <c r="J43"/>
  <c r="H43"/>
  <c r="H42"/>
  <c r="H64"/>
  <c r="F43"/>
  <c r="R40"/>
  <c r="Q40"/>
  <c r="P40"/>
  <c r="O40"/>
  <c r="N40"/>
  <c r="M40"/>
  <c r="J40"/>
  <c r="I40"/>
  <c r="H40"/>
  <c r="G40"/>
  <c r="F40"/>
  <c r="E40"/>
  <c r="R39"/>
  <c r="Q39"/>
  <c r="P39"/>
  <c r="O39"/>
  <c r="N39"/>
  <c r="M39"/>
  <c r="J39"/>
  <c r="I39"/>
  <c r="H39"/>
  <c r="G39"/>
  <c r="F39"/>
  <c r="E39"/>
  <c r="R38"/>
  <c r="Q38"/>
  <c r="P38"/>
  <c r="O38"/>
  <c r="N38"/>
  <c r="M38"/>
  <c r="J38"/>
  <c r="I38"/>
  <c r="H38"/>
  <c r="G38"/>
  <c r="F38"/>
  <c r="E38"/>
  <c r="R37"/>
  <c r="Q37"/>
  <c r="P37"/>
  <c r="O37"/>
  <c r="N37"/>
  <c r="M37"/>
  <c r="J37"/>
  <c r="I37"/>
  <c r="I35"/>
  <c r="I32"/>
  <c r="H37"/>
  <c r="G37"/>
  <c r="G35"/>
  <c r="G32"/>
  <c r="F37"/>
  <c r="E37"/>
  <c r="E35"/>
  <c r="E32"/>
  <c r="R36"/>
  <c r="R35"/>
  <c r="R32"/>
  <c r="Q36"/>
  <c r="P36"/>
  <c r="P35"/>
  <c r="P32"/>
  <c r="O36"/>
  <c r="N36"/>
  <c r="N35"/>
  <c r="N32"/>
  <c r="M36"/>
  <c r="J36"/>
  <c r="I36"/>
  <c r="H36"/>
  <c r="G36"/>
  <c r="F36"/>
  <c r="E36"/>
  <c r="Q35"/>
  <c r="O35"/>
  <c r="M35"/>
  <c r="J35"/>
  <c r="J32"/>
  <c r="H35"/>
  <c r="H32"/>
  <c r="F35"/>
  <c r="F32"/>
  <c r="Q32"/>
  <c r="O32"/>
  <c r="M32"/>
  <c r="K32"/>
  <c r="K64"/>
  <c r="C32"/>
  <c r="R28"/>
  <c r="Q28"/>
  <c r="P28"/>
  <c r="O28"/>
  <c r="N28"/>
  <c r="M28"/>
  <c r="J28"/>
  <c r="I28"/>
  <c r="H28"/>
  <c r="G28"/>
  <c r="F28"/>
  <c r="E28"/>
  <c r="R27"/>
  <c r="Q27"/>
  <c r="P27"/>
  <c r="O27"/>
  <c r="N27"/>
  <c r="M27"/>
  <c r="J27"/>
  <c r="I27"/>
  <c r="H27"/>
  <c r="G27"/>
  <c r="F27"/>
  <c r="E27"/>
  <c r="R26"/>
  <c r="Q26"/>
  <c r="P26"/>
  <c r="O26"/>
  <c r="N26"/>
  <c r="M26"/>
  <c r="J26"/>
  <c r="I26"/>
  <c r="H26"/>
  <c r="G26"/>
  <c r="F26"/>
  <c r="E26"/>
  <c r="R25"/>
  <c r="Q25"/>
  <c r="P25"/>
  <c r="O25"/>
  <c r="N25"/>
  <c r="M25"/>
  <c r="J25"/>
  <c r="I25"/>
  <c r="I23"/>
  <c r="H25"/>
  <c r="G25"/>
  <c r="G23"/>
  <c r="F25"/>
  <c r="E25"/>
  <c r="E23"/>
  <c r="R24"/>
  <c r="R23"/>
  <c r="R8"/>
  <c r="Q24"/>
  <c r="P24"/>
  <c r="P23"/>
  <c r="P8"/>
  <c r="O24"/>
  <c r="N24"/>
  <c r="N23"/>
  <c r="N8"/>
  <c r="M24"/>
  <c r="J24"/>
  <c r="I24"/>
  <c r="H24"/>
  <c r="G24"/>
  <c r="F24"/>
  <c r="E24"/>
  <c r="Q23"/>
  <c r="O23"/>
  <c r="M23"/>
  <c r="J23"/>
  <c r="H23"/>
  <c r="F23"/>
  <c r="R22"/>
  <c r="Q22"/>
  <c r="P22"/>
  <c r="O22"/>
  <c r="N22"/>
  <c r="M22"/>
  <c r="J22"/>
  <c r="I22"/>
  <c r="H22"/>
  <c r="G22"/>
  <c r="F22"/>
  <c r="E22"/>
  <c r="R21"/>
  <c r="Q21"/>
  <c r="P21"/>
  <c r="O21"/>
  <c r="N21"/>
  <c r="M21"/>
  <c r="J21"/>
  <c r="I21"/>
  <c r="H21"/>
  <c r="G21"/>
  <c r="F21"/>
  <c r="E21"/>
  <c r="R20"/>
  <c r="Q20"/>
  <c r="Q18"/>
  <c r="P20"/>
  <c r="O20"/>
  <c r="O18"/>
  <c r="N20"/>
  <c r="M20"/>
  <c r="M18"/>
  <c r="J20"/>
  <c r="I20"/>
  <c r="H20"/>
  <c r="G20"/>
  <c r="F20"/>
  <c r="E20"/>
  <c r="R19"/>
  <c r="Q19"/>
  <c r="P19"/>
  <c r="O19"/>
  <c r="N19"/>
  <c r="M19"/>
  <c r="J19"/>
  <c r="I19"/>
  <c r="I18"/>
  <c r="H19"/>
  <c r="G19"/>
  <c r="G18"/>
  <c r="F19"/>
  <c r="E19"/>
  <c r="R18"/>
  <c r="P18"/>
  <c r="N18"/>
  <c r="K18"/>
  <c r="J18"/>
  <c r="H18"/>
  <c r="F18"/>
  <c r="C18"/>
  <c r="R17"/>
  <c r="Q17"/>
  <c r="P17"/>
  <c r="O17"/>
  <c r="N17"/>
  <c r="M17"/>
  <c r="J17"/>
  <c r="I17"/>
  <c r="H17"/>
  <c r="G17"/>
  <c r="F17"/>
  <c r="E17"/>
  <c r="R16"/>
  <c r="Q16"/>
  <c r="P16"/>
  <c r="O16"/>
  <c r="N16"/>
  <c r="M16"/>
  <c r="J16"/>
  <c r="I16"/>
  <c r="H16"/>
  <c r="G16"/>
  <c r="F16"/>
  <c r="E16"/>
  <c r="R15"/>
  <c r="Q15"/>
  <c r="P15"/>
  <c r="O15"/>
  <c r="N15"/>
  <c r="M15"/>
  <c r="J15"/>
  <c r="I15"/>
  <c r="H15"/>
  <c r="G15"/>
  <c r="F15"/>
  <c r="E15"/>
  <c r="R14"/>
  <c r="Q14"/>
  <c r="P14"/>
  <c r="O14"/>
  <c r="N14"/>
  <c r="M14"/>
  <c r="J14"/>
  <c r="I14"/>
  <c r="H14"/>
  <c r="G14"/>
  <c r="F14"/>
  <c r="E14"/>
  <c r="R13"/>
  <c r="Q13"/>
  <c r="P13"/>
  <c r="O13"/>
  <c r="N13"/>
  <c r="M13"/>
  <c r="J13"/>
  <c r="I13"/>
  <c r="H13"/>
  <c r="G13"/>
  <c r="F13"/>
  <c r="E13"/>
  <c r="R12"/>
  <c r="Q12"/>
  <c r="P12"/>
  <c r="O12"/>
  <c r="N12"/>
  <c r="M12"/>
  <c r="J12"/>
  <c r="J10"/>
  <c r="I12"/>
  <c r="H12"/>
  <c r="H10"/>
  <c r="G12"/>
  <c r="F12"/>
  <c r="F10"/>
  <c r="E12"/>
  <c r="R11"/>
  <c r="Q11"/>
  <c r="Q10"/>
  <c r="P11"/>
  <c r="O11"/>
  <c r="O10"/>
  <c r="N11"/>
  <c r="M11"/>
  <c r="M10"/>
  <c r="J11"/>
  <c r="I11"/>
  <c r="H11"/>
  <c r="G11"/>
  <c r="F11"/>
  <c r="E11"/>
  <c r="R10"/>
  <c r="R63"/>
  <c r="P10"/>
  <c r="P63"/>
  <c r="P66"/>
  <c r="N10"/>
  <c r="N63"/>
  <c r="I10"/>
  <c r="I8"/>
  <c r="G10"/>
  <c r="E10"/>
  <c r="K8"/>
  <c r="C8"/>
  <c r="K7"/>
  <c r="R70"/>
  <c r="R68"/>
  <c r="C7"/>
  <c r="J70"/>
  <c r="J68"/>
  <c r="C5"/>
  <c r="D62"/>
  <c r="H4"/>
  <c r="K5"/>
  <c r="O8"/>
  <c r="O63"/>
  <c r="O66"/>
  <c r="F63"/>
  <c r="F8"/>
  <c r="H63"/>
  <c r="H66"/>
  <c r="H8"/>
  <c r="J63"/>
  <c r="J8"/>
  <c r="E42"/>
  <c r="E64"/>
  <c r="J93"/>
  <c r="J92"/>
  <c r="J82"/>
  <c r="J91"/>
  <c r="V141"/>
  <c r="W142"/>
  <c r="G8"/>
  <c r="N66"/>
  <c r="R66"/>
  <c r="F42"/>
  <c r="F64"/>
  <c r="J42"/>
  <c r="J64"/>
  <c r="G42"/>
  <c r="G64"/>
  <c r="K66"/>
  <c r="G91"/>
  <c r="M91"/>
  <c r="Q91"/>
  <c r="M8"/>
  <c r="M63"/>
  <c r="M66"/>
  <c r="Q8"/>
  <c r="Q63"/>
  <c r="Q66"/>
  <c r="W139"/>
  <c r="W143"/>
  <c r="L10"/>
  <c r="L22"/>
  <c r="L30"/>
  <c r="D31"/>
  <c r="L33"/>
  <c r="D34"/>
  <c r="L42"/>
  <c r="L64"/>
  <c r="D43"/>
  <c r="D51"/>
  <c r="D53"/>
  <c r="D61"/>
  <c r="I70"/>
  <c r="I68"/>
  <c r="L8"/>
  <c r="D18"/>
  <c r="L18"/>
  <c r="L19"/>
  <c r="D23"/>
  <c r="D29"/>
  <c r="D41"/>
  <c r="L54"/>
  <c r="L60"/>
  <c r="L62"/>
  <c r="E63"/>
  <c r="E66"/>
  <c r="G63"/>
  <c r="G66"/>
  <c r="I63"/>
  <c r="I66"/>
  <c r="C66"/>
  <c r="E70"/>
  <c r="G70"/>
  <c r="G68"/>
  <c r="M70"/>
  <c r="M68"/>
  <c r="O70"/>
  <c r="O68"/>
  <c r="Q70"/>
  <c r="Q68"/>
  <c r="D7"/>
  <c r="D66"/>
  <c r="L7"/>
  <c r="E18"/>
  <c r="E8"/>
  <c r="L21"/>
  <c r="D22"/>
  <c r="L23"/>
  <c r="L29"/>
  <c r="D30"/>
  <c r="L31"/>
  <c r="L32"/>
  <c r="D33"/>
  <c r="L34"/>
  <c r="L35"/>
  <c r="L41"/>
  <c r="D42"/>
  <c r="L43"/>
  <c r="L51"/>
  <c r="L53"/>
  <c r="D54"/>
  <c r="D60"/>
  <c r="L61"/>
  <c r="F70"/>
  <c r="F68"/>
  <c r="H70"/>
  <c r="H68"/>
  <c r="N70"/>
  <c r="N68"/>
  <c r="P70"/>
  <c r="P68"/>
  <c r="E82"/>
  <c r="E91"/>
  <c r="G82"/>
  <c r="I82"/>
  <c r="I91"/>
  <c r="M82"/>
  <c r="O82"/>
  <c r="O91"/>
  <c r="Q82"/>
  <c r="X139"/>
  <c r="E68"/>
  <c r="Y139"/>
  <c r="X141"/>
  <c r="L63"/>
  <c r="L66"/>
  <c r="J66"/>
  <c r="F66"/>
  <c r="X142"/>
  <c r="X143"/>
  <c r="X144"/>
  <c r="Y141"/>
  <c r="Y143"/>
  <c r="Y145"/>
  <c r="Y149"/>
  <c r="Y152"/>
  <c r="V139"/>
  <c r="X140"/>
  <c r="V143"/>
  <c r="W144"/>
  <c r="W140"/>
  <c r="D68" i="1"/>
  <c r="D69"/>
  <c r="I136" i="32"/>
  <c r="I136" i="4"/>
  <c r="I136" i="5"/>
  <c r="I136" i="6"/>
  <c r="I136" i="7"/>
  <c r="I136" i="8"/>
  <c r="I136" i="9"/>
  <c r="I136" i="10"/>
  <c r="I136" i="11"/>
  <c r="I136" i="12"/>
  <c r="I136" i="13"/>
  <c r="I136" i="14"/>
  <c r="I136" i="15"/>
  <c r="I136" i="16"/>
  <c r="I136" i="17"/>
  <c r="I136" i="18"/>
  <c r="I136" i="19"/>
  <c r="I136" i="20"/>
  <c r="I136" i="21"/>
  <c r="I136" i="24"/>
  <c r="I136" i="23"/>
  <c r="I136" i="25"/>
  <c r="I136" i="26"/>
  <c r="I136" i="27"/>
  <c r="I136" i="28"/>
  <c r="I136" i="3"/>
  <c r="I136" i="2"/>
  <c r="F104" i="10"/>
  <c r="H129" i="23"/>
  <c r="H122"/>
  <c r="H121"/>
  <c r="H122" i="26"/>
  <c r="G140" i="24"/>
  <c r="G141"/>
  <c r="F140"/>
  <c r="G140" i="6"/>
  <c r="F140"/>
  <c r="G140" i="7"/>
  <c r="F140"/>
  <c r="G140" i="8"/>
  <c r="F140"/>
  <c r="G140" i="9"/>
  <c r="G142"/>
  <c r="F140" i="10"/>
  <c r="G140" i="11"/>
  <c r="F140"/>
  <c r="G140" i="15"/>
  <c r="F140"/>
  <c r="F140" i="16"/>
  <c r="G140" i="18"/>
  <c r="F140"/>
  <c r="H140"/>
  <c r="G140" i="19"/>
  <c r="F140"/>
  <c r="H140"/>
  <c r="G140" i="20"/>
  <c r="F140"/>
  <c r="F140" i="23"/>
  <c r="H140"/>
  <c r="G140" i="25"/>
  <c r="F140"/>
  <c r="H140"/>
  <c r="F140" i="27"/>
  <c r="H140"/>
  <c r="G140" i="3"/>
  <c r="F140"/>
  <c r="H140"/>
  <c r="G140" i="2"/>
  <c r="F140"/>
  <c r="H140"/>
  <c r="G140" i="4"/>
  <c r="F140" i="14"/>
  <c r="F138" i="28"/>
  <c r="E104" i="3"/>
  <c r="I136" i="1"/>
  <c r="H131" i="32"/>
  <c r="F104"/>
  <c r="H131" i="4"/>
  <c r="F104"/>
  <c r="H131" i="5"/>
  <c r="F104"/>
  <c r="H131" i="6"/>
  <c r="H131" i="7"/>
  <c r="F104"/>
  <c r="H131" i="8"/>
  <c r="F104"/>
  <c r="H131" i="9"/>
  <c r="F104"/>
  <c r="H131" i="10"/>
  <c r="H131" i="3"/>
  <c r="H131" i="11"/>
  <c r="F104"/>
  <c r="H131" i="12"/>
  <c r="F104"/>
  <c r="H131" i="13"/>
  <c r="F104"/>
  <c r="G138"/>
  <c r="H131" i="14"/>
  <c r="F104"/>
  <c r="H131" i="15"/>
  <c r="F104"/>
  <c r="H131" i="16"/>
  <c r="F104"/>
  <c r="H131" i="17"/>
  <c r="F104"/>
  <c r="H131" i="18"/>
  <c r="F104"/>
  <c r="H131" i="19"/>
  <c r="F104"/>
  <c r="H131" i="20"/>
  <c r="F104"/>
  <c r="G138"/>
  <c r="H131" i="21"/>
  <c r="F104"/>
  <c r="H131" i="23"/>
  <c r="E104"/>
  <c r="H131" i="25"/>
  <c r="E104"/>
  <c r="H131" i="26"/>
  <c r="E104"/>
  <c r="G140"/>
  <c r="H131" i="27"/>
  <c r="E104"/>
  <c r="H131" i="28"/>
  <c r="E104"/>
  <c r="H131" i="2"/>
  <c r="E104"/>
  <c r="E104" i="1"/>
  <c r="F104" i="24"/>
  <c r="H131"/>
  <c r="G138" i="21"/>
  <c r="G139"/>
  <c r="F140" i="17"/>
  <c r="G138" i="6"/>
  <c r="F140" i="28"/>
  <c r="G140" i="21"/>
  <c r="G142"/>
  <c r="G140" i="14"/>
  <c r="G141"/>
  <c r="G140" i="12"/>
  <c r="G138" i="8"/>
  <c r="F140" i="5"/>
  <c r="H140"/>
  <c r="F140" i="4"/>
  <c r="F140" i="1"/>
  <c r="H140"/>
  <c r="F138" i="18"/>
  <c r="F142"/>
  <c r="D69" i="26"/>
  <c r="D68"/>
  <c r="D68" i="25"/>
  <c r="D69"/>
  <c r="D68" i="27"/>
  <c r="D69"/>
  <c r="F138" i="26"/>
  <c r="F138" i="23"/>
  <c r="F142"/>
  <c r="F138" i="25"/>
  <c r="F142"/>
  <c r="F138" i="19"/>
  <c r="G141" i="3"/>
  <c r="G141" i="25"/>
  <c r="F142" i="19"/>
  <c r="G141"/>
  <c r="G141" i="18"/>
  <c r="G141" i="2"/>
  <c r="G140" i="23"/>
  <c r="G141"/>
  <c r="G140" i="32"/>
  <c r="G140" i="27"/>
  <c r="G141"/>
  <c r="F138"/>
  <c r="F142"/>
  <c r="G143"/>
  <c r="G138" i="25"/>
  <c r="G142"/>
  <c r="G143"/>
  <c r="G138" i="19"/>
  <c r="F138" i="6"/>
  <c r="D68" i="3"/>
  <c r="D69"/>
  <c r="F138" i="21"/>
  <c r="G138" i="7"/>
  <c r="G138" i="5"/>
  <c r="G140" i="16"/>
  <c r="G141"/>
  <c r="G142" i="19"/>
  <c r="G143"/>
  <c r="F138" i="3"/>
  <c r="F142"/>
  <c r="G138" i="26"/>
  <c r="G138" i="23"/>
  <c r="I138"/>
  <c r="F140" i="21"/>
  <c r="H140"/>
  <c r="H140" i="28"/>
  <c r="F142"/>
  <c r="G138" i="10"/>
  <c r="G140" i="28"/>
  <c r="I140"/>
  <c r="I142"/>
  <c r="I144"/>
  <c r="I148"/>
  <c r="F140" i="26"/>
  <c r="F142"/>
  <c r="G140" i="1"/>
  <c r="G141"/>
  <c r="G141" i="26"/>
  <c r="G141" i="28"/>
  <c r="G139" i="23"/>
  <c r="G138" i="24"/>
  <c r="H141" i="28"/>
  <c r="F142" i="21"/>
  <c r="F138" i="24"/>
  <c r="G139"/>
  <c r="G142" i="26"/>
  <c r="G139"/>
  <c r="G142" i="24"/>
  <c r="G138" i="1"/>
  <c r="G139"/>
  <c r="G138" i="2"/>
  <c r="F138"/>
  <c r="F142"/>
  <c r="G143"/>
  <c r="G138" i="27"/>
  <c r="G139"/>
  <c r="F138" i="20"/>
  <c r="G138" i="17"/>
  <c r="G138" i="14"/>
  <c r="G138" i="12"/>
  <c r="G142"/>
  <c r="G143"/>
  <c r="G138" i="9"/>
  <c r="F138" i="1"/>
  <c r="G138" i="3"/>
  <c r="I138"/>
  <c r="G138" i="28"/>
  <c r="G138" i="18"/>
  <c r="G142"/>
  <c r="G138" i="15"/>
  <c r="G138" i="11"/>
  <c r="G142"/>
  <c r="G143"/>
  <c r="G139" i="28"/>
  <c r="G142"/>
  <c r="G143"/>
  <c r="G142" i="1"/>
  <c r="G142" i="3"/>
  <c r="G143"/>
  <c r="G139"/>
  <c r="G142" i="27"/>
  <c r="G142" i="2"/>
  <c r="H138" i="25"/>
  <c r="H139"/>
  <c r="H138" i="18"/>
  <c r="H139"/>
  <c r="H138" i="21"/>
  <c r="H139"/>
  <c r="H138" i="28"/>
  <c r="H138" i="27"/>
  <c r="H138" i="26"/>
  <c r="H139"/>
  <c r="H138" i="1"/>
  <c r="I138"/>
  <c r="H138" i="24"/>
  <c r="H138" i="3"/>
  <c r="H139"/>
  <c r="H139" i="28"/>
  <c r="H142"/>
  <c r="H143"/>
  <c r="I138"/>
  <c r="H138" i="23"/>
  <c r="H139" i="27"/>
  <c r="H139" i="23"/>
  <c r="I138" i="24"/>
  <c r="F140" i="32"/>
  <c r="H140" i="4"/>
  <c r="I140"/>
  <c r="I142"/>
  <c r="I144"/>
  <c r="I148"/>
  <c r="G141"/>
  <c r="G140" i="5"/>
  <c r="G139" i="6"/>
  <c r="H140"/>
  <c r="I140"/>
  <c r="F142"/>
  <c r="G141"/>
  <c r="G142"/>
  <c r="G143"/>
  <c r="H140" i="7"/>
  <c r="G141"/>
  <c r="I140"/>
  <c r="G142"/>
  <c r="H140" i="8"/>
  <c r="I140"/>
  <c r="G141"/>
  <c r="G142"/>
  <c r="F140" i="9"/>
  <c r="G141"/>
  <c r="H140" i="10"/>
  <c r="G140"/>
  <c r="H140" i="11"/>
  <c r="G141"/>
  <c r="I140"/>
  <c r="F140" i="12"/>
  <c r="G141"/>
  <c r="F140" i="13"/>
  <c r="G140"/>
  <c r="G142" i="14"/>
  <c r="H140"/>
  <c r="H140" i="15"/>
  <c r="I140"/>
  <c r="I142"/>
  <c r="I144"/>
  <c r="I148"/>
  <c r="G141"/>
  <c r="G142"/>
  <c r="H140" i="16"/>
  <c r="H140" i="17"/>
  <c r="G140"/>
  <c r="I138" i="18"/>
  <c r="G139"/>
  <c r="G139" i="19"/>
  <c r="I140"/>
  <c r="H141"/>
  <c r="G142" i="20"/>
  <c r="G141"/>
  <c r="G139"/>
  <c r="H140"/>
  <c r="F142"/>
  <c r="I138" i="21"/>
  <c r="H142"/>
  <c r="H141"/>
  <c r="G141"/>
  <c r="H140" i="24"/>
  <c r="H141"/>
  <c r="F142"/>
  <c r="G143"/>
  <c r="I138" i="25"/>
  <c r="G139"/>
  <c r="I140"/>
  <c r="I142"/>
  <c r="I144"/>
  <c r="I148"/>
  <c r="H142"/>
  <c r="H143"/>
  <c r="H141"/>
  <c r="H140" i="26"/>
  <c r="G143"/>
  <c r="I138"/>
  <c r="H141" i="27"/>
  <c r="I140"/>
  <c r="H142"/>
  <c r="H143"/>
  <c r="G139" i="2"/>
  <c r="I140"/>
  <c r="H141"/>
  <c r="H139" i="1"/>
  <c r="G141" i="32"/>
  <c r="H140"/>
  <c r="I140"/>
  <c r="H141" i="4"/>
  <c r="G142" i="5"/>
  <c r="G141"/>
  <c r="D69" i="6"/>
  <c r="D68"/>
  <c r="H141"/>
  <c r="H141" i="7"/>
  <c r="H141" i="8"/>
  <c r="H140" i="9"/>
  <c r="H138" i="10"/>
  <c r="H142"/>
  <c r="H143"/>
  <c r="I140"/>
  <c r="G141"/>
  <c r="G142"/>
  <c r="H141"/>
  <c r="H141" i="11"/>
  <c r="H140" i="12"/>
  <c r="H141"/>
  <c r="G141" i="13"/>
  <c r="G142"/>
  <c r="H140"/>
  <c r="F138"/>
  <c r="G139"/>
  <c r="H141" i="14"/>
  <c r="I140"/>
  <c r="F138" i="15"/>
  <c r="G139"/>
  <c r="H141"/>
  <c r="H138" i="16"/>
  <c r="I140"/>
  <c r="H142"/>
  <c r="H141"/>
  <c r="H141" i="17"/>
  <c r="F138"/>
  <c r="G142"/>
  <c r="G143"/>
  <c r="G141"/>
  <c r="I140"/>
  <c r="H138" i="19"/>
  <c r="G143" i="20"/>
  <c r="H141"/>
  <c r="I140"/>
  <c r="H142" i="24"/>
  <c r="H143"/>
  <c r="I140" i="26"/>
  <c r="I142"/>
  <c r="I144"/>
  <c r="I148"/>
  <c r="H141"/>
  <c r="H142"/>
  <c r="H143"/>
  <c r="H138" i="2"/>
  <c r="H142"/>
  <c r="H143"/>
  <c r="G138" i="32"/>
  <c r="H141"/>
  <c r="F138"/>
  <c r="F142"/>
  <c r="H138" i="7"/>
  <c r="H141" i="9"/>
  <c r="H138" i="12"/>
  <c r="I138"/>
  <c r="H142"/>
  <c r="H143"/>
  <c r="I140"/>
  <c r="I142"/>
  <c r="I144"/>
  <c r="I148"/>
  <c r="H141" i="13"/>
  <c r="I140"/>
  <c r="I142"/>
  <c r="I144"/>
  <c r="I148"/>
  <c r="H138" i="14"/>
  <c r="F138"/>
  <c r="F142"/>
  <c r="G143"/>
  <c r="F142" i="15"/>
  <c r="G143"/>
  <c r="H138" i="17"/>
  <c r="I138"/>
  <c r="I142"/>
  <c r="I144"/>
  <c r="I148"/>
  <c r="G139"/>
  <c r="F142"/>
  <c r="I138" i="19"/>
  <c r="I142"/>
  <c r="I144"/>
  <c r="I148"/>
  <c r="H139"/>
  <c r="H142"/>
  <c r="H143"/>
  <c r="H139" i="2"/>
  <c r="H138" i="32"/>
  <c r="I138"/>
  <c r="G142"/>
  <c r="G143"/>
  <c r="G139"/>
  <c r="I138" i="7"/>
  <c r="I142"/>
  <c r="I144"/>
  <c r="I148"/>
  <c r="H142"/>
  <c r="H143"/>
  <c r="F138"/>
  <c r="F142"/>
  <c r="G143"/>
  <c r="H138" i="8"/>
  <c r="F138"/>
  <c r="F142"/>
  <c r="G143"/>
  <c r="F138" i="10"/>
  <c r="H138" i="11"/>
  <c r="I138"/>
  <c r="I142"/>
  <c r="I144"/>
  <c r="I148"/>
  <c r="F138"/>
  <c r="F138" i="12"/>
  <c r="G139"/>
  <c r="H139"/>
  <c r="H138" i="13"/>
  <c r="G139" i="14"/>
  <c r="I138"/>
  <c r="I142"/>
  <c r="I144"/>
  <c r="I148"/>
  <c r="H139"/>
  <c r="H142"/>
  <c r="H143"/>
  <c r="H138" i="15"/>
  <c r="G138" i="16"/>
  <c r="G139"/>
  <c r="F138"/>
  <c r="H139" i="17"/>
  <c r="H142"/>
  <c r="H143"/>
  <c r="H138" i="20"/>
  <c r="H139"/>
  <c r="H142" i="32"/>
  <c r="G138" i="4"/>
  <c r="F138"/>
  <c r="F142"/>
  <c r="G143"/>
  <c r="F138" i="5"/>
  <c r="F142"/>
  <c r="G143"/>
  <c r="H138"/>
  <c r="G139" i="7"/>
  <c r="G139" i="8"/>
  <c r="I138"/>
  <c r="I142"/>
  <c r="I144"/>
  <c r="I148"/>
  <c r="H142"/>
  <c r="H143"/>
  <c r="F138" i="9"/>
  <c r="G139" i="10"/>
  <c r="F142"/>
  <c r="G143"/>
  <c r="H139"/>
  <c r="G139" i="11"/>
  <c r="F142"/>
  <c r="H139"/>
  <c r="F142" i="12"/>
  <c r="I138" i="13"/>
  <c r="H139"/>
  <c r="H142"/>
  <c r="H143"/>
  <c r="H139" i="15"/>
  <c r="I138"/>
  <c r="H142"/>
  <c r="H143"/>
  <c r="F142" i="16"/>
  <c r="H139"/>
  <c r="G142"/>
  <c r="G143"/>
  <c r="I138"/>
  <c r="I142"/>
  <c r="I144"/>
  <c r="I138" i="20"/>
  <c r="I142"/>
  <c r="I144"/>
  <c r="I148"/>
  <c r="G139" i="5"/>
  <c r="I138"/>
  <c r="H139"/>
  <c r="H138" i="6"/>
  <c r="H138" i="9"/>
  <c r="H139"/>
  <c r="G139"/>
  <c r="F142"/>
  <c r="H143" i="16"/>
  <c r="H138" i="4"/>
  <c r="I138" i="6"/>
  <c r="I142"/>
  <c r="I144"/>
  <c r="I148"/>
  <c r="H139"/>
  <c r="H142"/>
  <c r="H143"/>
  <c r="I138" i="9"/>
  <c r="H142"/>
  <c r="H142" i="4"/>
  <c r="H143"/>
  <c r="I138"/>
  <c r="H143" i="32"/>
  <c r="G142" i="4"/>
  <c r="I140" i="9"/>
  <c r="I142"/>
  <c r="I144"/>
  <c r="I148"/>
  <c r="I140" i="24"/>
  <c r="I142"/>
  <c r="I144"/>
  <c r="I148"/>
  <c r="I140" i="21"/>
  <c r="I142"/>
  <c r="I144"/>
  <c r="I148"/>
  <c r="H142" i="1"/>
  <c r="H143"/>
  <c r="I140"/>
  <c r="I142"/>
  <c r="I144"/>
  <c r="I148"/>
  <c r="H141"/>
  <c r="H141" i="5"/>
  <c r="I140"/>
  <c r="I142"/>
  <c r="I144"/>
  <c r="I148"/>
  <c r="H142"/>
  <c r="H143"/>
  <c r="H143" i="21"/>
  <c r="G143"/>
  <c r="H141" i="23"/>
  <c r="H142"/>
  <c r="I140"/>
  <c r="I142"/>
  <c r="I144"/>
  <c r="I148"/>
  <c r="H141" i="18"/>
  <c r="H142"/>
  <c r="H143"/>
  <c r="I140"/>
  <c r="I142"/>
  <c r="I144"/>
  <c r="I148"/>
  <c r="H143" i="9"/>
  <c r="G143"/>
  <c r="I142" i="32"/>
  <c r="I144"/>
  <c r="I148"/>
  <c r="G143" i="18"/>
  <c r="I140" i="3"/>
  <c r="I142"/>
  <c r="I144"/>
  <c r="I148"/>
  <c r="H141"/>
  <c r="H142"/>
  <c r="H143"/>
  <c r="H139" i="4"/>
  <c r="G139"/>
  <c r="H142" i="20"/>
  <c r="H143"/>
  <c r="H142" i="11"/>
  <c r="H143"/>
  <c r="H139" i="8"/>
  <c r="H139" i="7"/>
  <c r="H139" i="32"/>
  <c r="I138" i="2"/>
  <c r="I142"/>
  <c r="I144"/>
  <c r="I148"/>
  <c r="F142" i="13"/>
  <c r="G143"/>
  <c r="I138" i="10"/>
  <c r="I142"/>
  <c r="I144"/>
  <c r="I148"/>
  <c r="H139" i="24"/>
  <c r="I138" i="27"/>
  <c r="I142"/>
  <c r="I144"/>
  <c r="I148"/>
  <c r="F142" i="1"/>
  <c r="G143"/>
  <c r="G142" i="23"/>
  <c r="G143"/>
  <c r="H143"/>
</calcChain>
</file>

<file path=xl/sharedStrings.xml><?xml version="1.0" encoding="utf-8"?>
<sst xmlns="http://schemas.openxmlformats.org/spreadsheetml/2006/main" count="6008" uniqueCount="420">
  <si>
    <t>ВСЕГО                                                              513,9 кв.м</t>
  </si>
  <si>
    <t>остаток средств на 01.01.2015</t>
  </si>
  <si>
    <t>Годовые итоги по дому за 2014 год</t>
  </si>
  <si>
    <t>Количество проживающих:                          3 чел.</t>
  </si>
  <si>
    <t>нежилые помещения</t>
  </si>
  <si>
    <r>
      <t xml:space="preserve">сумма   </t>
    </r>
    <r>
      <rPr>
        <b/>
        <sz val="7"/>
        <color indexed="8"/>
        <rFont val="Arial"/>
        <family val="2"/>
        <charset val="204"/>
      </rPr>
      <t>(руб.)</t>
    </r>
  </si>
  <si>
    <t>Площадь жилых помещений                 1197,36 кв.м</t>
  </si>
  <si>
    <t>ВСЕГО:                                                    1282,56 кв.м</t>
  </si>
  <si>
    <t>Количество проживающих:                        50 чел.</t>
  </si>
  <si>
    <t>Площадь жилых помещений                 2452,5 кв.м</t>
  </si>
  <si>
    <t>ВСЕГО:                                                        2452,5 кв.м</t>
  </si>
  <si>
    <t>Количество проживающих:                      120 чел.</t>
  </si>
  <si>
    <t>Площадь жилых помещений                      2489,7 кв.м</t>
  </si>
  <si>
    <t>ВСЕГО                                                         3728,4 кв.м</t>
  </si>
  <si>
    <t>Количество проживающих:                         106 чел.</t>
  </si>
  <si>
    <t>нежилое помещ</t>
  </si>
  <si>
    <t>1.1</t>
  </si>
  <si>
    <t>в том числе:</t>
  </si>
  <si>
    <t>Кровельные работы</t>
  </si>
  <si>
    <t>Столярно-плотничные работы</t>
  </si>
  <si>
    <t>Стекольные работы</t>
  </si>
  <si>
    <t>1.1.2</t>
  </si>
  <si>
    <t>1.1.3</t>
  </si>
  <si>
    <t>1.1.4</t>
  </si>
  <si>
    <t>1.1.5</t>
  </si>
  <si>
    <t>1.1.6</t>
  </si>
  <si>
    <t>1.1.7</t>
  </si>
  <si>
    <t>1.2</t>
  </si>
  <si>
    <t>1.2.1</t>
  </si>
  <si>
    <t>Уборка лестничных клеток</t>
  </si>
  <si>
    <t>Уборка мусоропровода</t>
  </si>
  <si>
    <t>1.2.2</t>
  </si>
  <si>
    <t>1.2.3</t>
  </si>
  <si>
    <t>Дератизация, дезинсекция</t>
  </si>
  <si>
    <t>2</t>
  </si>
  <si>
    <t>Лифтового оборудования</t>
  </si>
  <si>
    <t>Прочих инженерных сетей</t>
  </si>
  <si>
    <t>2.1</t>
  </si>
  <si>
    <t>2.2</t>
  </si>
  <si>
    <t>Штукатурно-малярные работы</t>
  </si>
  <si>
    <t>1.3</t>
  </si>
  <si>
    <t>1.3.1</t>
  </si>
  <si>
    <t>1.3.2</t>
  </si>
  <si>
    <t>1.3.3</t>
  </si>
  <si>
    <t>1.3.4</t>
  </si>
  <si>
    <t>1.3.5</t>
  </si>
  <si>
    <t>1.4</t>
  </si>
  <si>
    <t>1.4.1</t>
  </si>
  <si>
    <t>1.4.2</t>
  </si>
  <si>
    <t>Техническое обслуживание внутридомовых инженерных систем</t>
  </si>
  <si>
    <t>1.5</t>
  </si>
  <si>
    <t>1.5.1</t>
  </si>
  <si>
    <t>1.5.2</t>
  </si>
  <si>
    <t>1.5.3</t>
  </si>
  <si>
    <t>Внутридомовых инжнерных систем</t>
  </si>
  <si>
    <t>1.5.3.1</t>
  </si>
  <si>
    <t>1.5.3.2</t>
  </si>
  <si>
    <t>Количество этажей:                                   3</t>
  </si>
  <si>
    <t>1.5.3.3</t>
  </si>
  <si>
    <t>1.5.3.5</t>
  </si>
  <si>
    <t>1.5.3.4</t>
  </si>
  <si>
    <t>2.2.1</t>
  </si>
  <si>
    <t>2.2.2</t>
  </si>
  <si>
    <t>2.2.3</t>
  </si>
  <si>
    <t>2.2.3.1</t>
  </si>
  <si>
    <t>2.2.3.3</t>
  </si>
  <si>
    <t>2.2.3.4</t>
  </si>
  <si>
    <t>2.2.3.5</t>
  </si>
  <si>
    <t>2.2.3.6</t>
  </si>
  <si>
    <t>Благоустройство дворовых территорий</t>
  </si>
  <si>
    <t>1,6</t>
  </si>
  <si>
    <t>начислено в 2014 году  за содержание и текущий ремонт</t>
  </si>
  <si>
    <r>
      <t xml:space="preserve">Остаток средств по дому на 01.01.2014         </t>
    </r>
    <r>
      <rPr>
        <sz val="8"/>
        <color indexed="8"/>
        <rFont val="Arial"/>
        <family val="2"/>
        <charset val="204"/>
      </rPr>
      <t>(+) экономия, (-) перерасход</t>
    </r>
  </si>
  <si>
    <t>Задолженность населения за 2014 год, в т.ч.:</t>
  </si>
  <si>
    <t>оплачено в 2014 году за содержание и текущий ремонт</t>
  </si>
  <si>
    <t>Справочная информация по дому</t>
  </si>
  <si>
    <t>услуги</t>
  </si>
  <si>
    <t xml:space="preserve">жилищные </t>
  </si>
  <si>
    <t>коммунальные</t>
  </si>
  <si>
    <t>Общие сведения</t>
  </si>
  <si>
    <t>Конструктивных элементов (крыши, чердаки, подвалы, стены, фундаменты,и т.д.)</t>
  </si>
  <si>
    <t>Систем канализации</t>
  </si>
  <si>
    <t xml:space="preserve"> Систем отопления</t>
  </si>
  <si>
    <t>Систем электроснабжения</t>
  </si>
  <si>
    <t>Систем дымоудаления и вентиляции</t>
  </si>
  <si>
    <t>в т.ч. за жилые помещения</t>
  </si>
  <si>
    <t>10.1</t>
  </si>
  <si>
    <t>10.2</t>
  </si>
  <si>
    <t>11.1</t>
  </si>
  <si>
    <t>11.2</t>
  </si>
  <si>
    <t>в т.ч.за нежилые помещения</t>
  </si>
  <si>
    <t>Сбор и вывоз ТБО</t>
  </si>
  <si>
    <t>сумма</t>
  </si>
  <si>
    <t>Прочее</t>
  </si>
  <si>
    <t>1.2.4</t>
  </si>
  <si>
    <t>1.1.1</t>
  </si>
  <si>
    <t>Содержание и ремонт общего имущества МКД</t>
  </si>
  <si>
    <t>Содержание придомовой территориии в холод.период</t>
  </si>
  <si>
    <t>Текущий ремонт общего имущества МКД, благоустройство дворовых территорий</t>
  </si>
  <si>
    <t>Итого по тек.ремонту и благоустройству дворовых территорий</t>
  </si>
  <si>
    <t>Задолженность населения за 2013 год, в т.ч.:</t>
  </si>
  <si>
    <t>остаток средств на 01.01.2014</t>
  </si>
  <si>
    <r>
      <t xml:space="preserve">отклонение           </t>
    </r>
    <r>
      <rPr>
        <b/>
        <sz val="7"/>
        <color indexed="8"/>
        <rFont val="Arial"/>
        <family val="2"/>
        <charset val="204"/>
      </rPr>
      <t>(+) -экономия,        (-) -перерасход</t>
    </r>
  </si>
  <si>
    <t>Материалы</t>
  </si>
  <si>
    <t>Вспомогательные материалы, инструменты</t>
  </si>
  <si>
    <t>Количество лифтов:                                    1</t>
  </si>
  <si>
    <t>Количество мусоропроводов:                     1</t>
  </si>
  <si>
    <t>Количество лифтов:                                   1</t>
  </si>
  <si>
    <t>Количество мусоропроводов:                      1</t>
  </si>
  <si>
    <t xml:space="preserve"> ул. Чепецкая, д. 5</t>
  </si>
  <si>
    <t xml:space="preserve"> ул. Чепецкая, д. 3а</t>
  </si>
  <si>
    <t>Количество проживающих:                        132 чел.</t>
  </si>
  <si>
    <t>Количество мусоропроводов:                    1</t>
  </si>
  <si>
    <t xml:space="preserve"> ул. Чепецкая, д. 5а</t>
  </si>
  <si>
    <t xml:space="preserve"> ул. Чепецкая, д. 7</t>
  </si>
  <si>
    <t xml:space="preserve"> ул. Чепецкая, д. 7а</t>
  </si>
  <si>
    <t>Количество этажей:                                9</t>
  </si>
  <si>
    <t>Количество подъездов:                            1</t>
  </si>
  <si>
    <t>Количество квартир:                              72</t>
  </si>
  <si>
    <t>Количество лифтов:                                1</t>
  </si>
  <si>
    <t>Количество квартир:                                  52</t>
  </si>
  <si>
    <t xml:space="preserve"> ул. Чепецкая, д. 9</t>
  </si>
  <si>
    <t xml:space="preserve"> ул. Чепецкая, д. 9а</t>
  </si>
  <si>
    <t>Количество квартир:                                  53</t>
  </si>
  <si>
    <t>Количество квартир:                                  60</t>
  </si>
  <si>
    <t>Количество лифтов:                                   0</t>
  </si>
  <si>
    <t xml:space="preserve"> ул. Чепецкая, д. 13</t>
  </si>
  <si>
    <t>Площадь нежилых помещений                 387, кв.м</t>
  </si>
  <si>
    <t>Количество этажей:                                         2</t>
  </si>
  <si>
    <t>Количество подъездов:                                     2</t>
  </si>
  <si>
    <t>Количество квартир:                                      12</t>
  </si>
  <si>
    <t>Количество лифтов:                                         0</t>
  </si>
  <si>
    <t>Количество мусоропроводов:                          0</t>
  </si>
  <si>
    <t>Количество этажей:                                        5</t>
  </si>
  <si>
    <t>Площадь нежилых помещений                        0 кв.м</t>
  </si>
  <si>
    <t>ВСЕГО                                                           2426,7 кв.м</t>
  </si>
  <si>
    <t>Количество квартир:                                      50</t>
  </si>
  <si>
    <t>Количество проживающих:                            95 чел.</t>
  </si>
  <si>
    <t>Количество лифтов:                                       0</t>
  </si>
  <si>
    <t>Количество мусоропроводов:                         3</t>
  </si>
  <si>
    <t>Кирова ул, д10</t>
  </si>
  <si>
    <t>Площадь нежилых помещений                      0 кв.м</t>
  </si>
  <si>
    <t>Количество этажей:                                        4</t>
  </si>
  <si>
    <t>Количество подъездов:                                   4</t>
  </si>
  <si>
    <t>Количество квартир:                                     64</t>
  </si>
  <si>
    <t>Количество подъездов:                              4</t>
  </si>
  <si>
    <t>2.1.1</t>
  </si>
  <si>
    <t>2.1.2</t>
  </si>
  <si>
    <t>2.1.3</t>
  </si>
  <si>
    <t>2.1.4</t>
  </si>
  <si>
    <t>2.1.5</t>
  </si>
  <si>
    <t>2.1.6</t>
  </si>
  <si>
    <t>2.1.7</t>
  </si>
  <si>
    <t>Подвалы, чердаки, подъезды</t>
  </si>
  <si>
    <t>АДС</t>
  </si>
  <si>
    <t>Технический надзор</t>
  </si>
  <si>
    <t>Дополнительные затраты по содержанию и текущему ремонту (не входящие в тариф)  -  расчеты с ресурсоснабжающими организациями</t>
  </si>
  <si>
    <t>кроме того, экономия в расчетах за отопление</t>
  </si>
  <si>
    <t>справочно:</t>
  </si>
  <si>
    <t>Площадь жилых помещений                 3422,8 кв.м</t>
  </si>
  <si>
    <t>ВСЕГО:                                                        3422,8 кв.м</t>
  </si>
  <si>
    <t>Количество проживающих:                        171 чел.</t>
  </si>
  <si>
    <t>Площадь жилых помещений                 3179,2 кв.м</t>
  </si>
  <si>
    <t>ВСЕГО:                                                     3179,2 кв.м</t>
  </si>
  <si>
    <t>Количество проживающих:                        140 чел.</t>
  </si>
  <si>
    <t>Площадь жилых помещений                 3172,9 кв.м</t>
  </si>
  <si>
    <t>ВСЕГО:                                                        3172,9 кв.м</t>
  </si>
  <si>
    <t>Площадь жилых помещений                 2807,6 кв.м</t>
  </si>
  <si>
    <t>ВСЕГО:                                                        2807,6 кв.м</t>
  </si>
  <si>
    <t>Количество проживающих:                        120 чел.</t>
  </si>
  <si>
    <t>26</t>
  </si>
  <si>
    <t>Площадь жилых помещений               2804,9 кв.м</t>
  </si>
  <si>
    <t>ВСЕГО:                                                      2804,9 кв.м</t>
  </si>
  <si>
    <t>Количество проживающих:                    111 чел.</t>
  </si>
  <si>
    <t>67</t>
  </si>
  <si>
    <t>Площадь жилых помещений               2804,6 кв.м</t>
  </si>
  <si>
    <t>ВСЕГО:                                                      2804,6 кв.м</t>
  </si>
  <si>
    <t>Количество проживающих:                    126 чел.</t>
  </si>
  <si>
    <t>Площадь жилых помещений                 2801,4 кв.м</t>
  </si>
  <si>
    <t>ВСЕГО:                                                        2801,4 кв.м</t>
  </si>
  <si>
    <t>Количество проживающих:                        146 чел.</t>
  </si>
  <si>
    <t>15/1</t>
  </si>
  <si>
    <t>Площадь жилых помещений                 2809,2 кв.м</t>
  </si>
  <si>
    <t>ВСЕГО:                                                        2809,2 кв.м</t>
  </si>
  <si>
    <t>28</t>
  </si>
  <si>
    <t>Площадь жилых помещений                 2808,8 кв.м</t>
  </si>
  <si>
    <t>ВСЕГО:                                                        2808,8 кв.м</t>
  </si>
  <si>
    <t>Количество проживающих:                        124 чел.</t>
  </si>
  <si>
    <t>51</t>
  </si>
  <si>
    <t>Площадь жилых помещений                 2803,8 кв.м</t>
  </si>
  <si>
    <t>ВСЕГО:                                                     2803,8 кв.м</t>
  </si>
  <si>
    <t>Количество проживающих:                    121 чел.</t>
  </si>
  <si>
    <t>Количество проживающих:                        137 чел.</t>
  </si>
  <si>
    <t>Площадь жилых помещений                 2731,7 кв.м</t>
  </si>
  <si>
    <t>Площадь нежилых помещений               50,4 кв.м</t>
  </si>
  <si>
    <t>ВСЕГО:                                                     2782,1 кв.м</t>
  </si>
  <si>
    <t>Количество проживающих:                        135 чел.</t>
  </si>
  <si>
    <t>45 / 2</t>
  </si>
  <si>
    <t>нежилое</t>
  </si>
  <si>
    <t>Площадь нежилых помещений                640 кв.м</t>
  </si>
  <si>
    <t>Количество проживающих:                        107 чел.</t>
  </si>
  <si>
    <t>Площадь жилых помещений                 2533,1 кв.м</t>
  </si>
  <si>
    <t>ВСЕГО:                                                     3173,1 кв.м</t>
  </si>
  <si>
    <t>Систем водоснабжения</t>
  </si>
  <si>
    <t>.</t>
  </si>
  <si>
    <t xml:space="preserve">Содержание и техническое обслуживание </t>
  </si>
  <si>
    <t xml:space="preserve">Кирова ул, д.8а </t>
  </si>
  <si>
    <t>2014 год</t>
  </si>
  <si>
    <t>Холодное водоснабжение ОДН</t>
  </si>
  <si>
    <t>Горячее водоснабжение ОДН</t>
  </si>
  <si>
    <t>Начислено:</t>
  </si>
  <si>
    <t>Оплачено</t>
  </si>
  <si>
    <t>итого:</t>
  </si>
  <si>
    <t>Справочно (в т.ч.):</t>
  </si>
  <si>
    <t>2014 год  (1 полугодие)</t>
  </si>
  <si>
    <t>Площадь жилых помещений                      2426,7 кв.м</t>
  </si>
  <si>
    <t>Площадь нежилых помещений                 0 кв.м</t>
  </si>
  <si>
    <t>Количество подъездов:                                    3</t>
  </si>
  <si>
    <t>Всего по содержанию и текущему ремонту общего имущества дома</t>
  </si>
  <si>
    <t xml:space="preserve">Кирова ул, д10а </t>
  </si>
  <si>
    <t>нежилые помещ</t>
  </si>
  <si>
    <t>23</t>
  </si>
  <si>
    <t>18</t>
  </si>
  <si>
    <t>14</t>
  </si>
  <si>
    <t>44</t>
  </si>
  <si>
    <t>Дополнительные затраты по содержанию и текущему ремонту (не входящие в тариф)  -  расчеты с "Глазовгаз"</t>
  </si>
  <si>
    <t>Количество этажей:                                    4</t>
  </si>
  <si>
    <t>Количество подъездов:                                 4</t>
  </si>
  <si>
    <t>Количество квартир:                                   60</t>
  </si>
  <si>
    <t>Количество лифтов:                                    0</t>
  </si>
  <si>
    <t>Количество мусоропроводов:                        0</t>
  </si>
  <si>
    <t>Кирова ул, д10б</t>
  </si>
  <si>
    <t>Кирова ул, д.10 в</t>
  </si>
  <si>
    <t>Количество квартир:                                   58</t>
  </si>
  <si>
    <t>Кирова ул, д.18</t>
  </si>
  <si>
    <t xml:space="preserve">Дополнительные затраты по содержанию и текущему ремонту (не входящие в тариф) </t>
  </si>
  <si>
    <t>ул. Короленко, д.12</t>
  </si>
  <si>
    <t>Количество квартир:                                   64</t>
  </si>
  <si>
    <t>Количество подъездов:                                2</t>
  </si>
  <si>
    <t>Количество квартир:                                  32</t>
  </si>
  <si>
    <t>Количество мусоропроводов:                    0</t>
  </si>
  <si>
    <t xml:space="preserve"> ул. Короленко, д. 14а</t>
  </si>
  <si>
    <t>Количество квартир:                                  64</t>
  </si>
  <si>
    <t>Количество мусоропроводов:                     0</t>
  </si>
  <si>
    <t xml:space="preserve"> ул. Короленко, д. 14б</t>
  </si>
  <si>
    <t>Количество подъездов:                               4</t>
  </si>
  <si>
    <t xml:space="preserve"> ул. Короленко, д. 16</t>
  </si>
  <si>
    <t>Площадь жилых помещений                 1258,3 кв.м</t>
  </si>
  <si>
    <t>ВСЕГО:                                                        1258,3 кв.м</t>
  </si>
  <si>
    <t>Количество подъездов:                               2</t>
  </si>
  <si>
    <t xml:space="preserve"> ул. Короленко, д. 16б</t>
  </si>
  <si>
    <t>ВСЕГО:                                                        1275,6 кв.м</t>
  </si>
  <si>
    <t>Количество проживающих:                        61 чел.</t>
  </si>
  <si>
    <t xml:space="preserve"> ул. Короленко, д. 18</t>
  </si>
  <si>
    <t>Площадь нежилых помещений                 42,4 кв.м</t>
  </si>
  <si>
    <t>Количество проживающих:                        136 чел.</t>
  </si>
  <si>
    <t xml:space="preserve"> ул. Короленко, д. 20</t>
  </si>
  <si>
    <t xml:space="preserve"> ул. Короленко, д. 22</t>
  </si>
  <si>
    <t>Количество этажей:                                    5</t>
  </si>
  <si>
    <t>Количество квартир:                                  80</t>
  </si>
  <si>
    <t>Количество проживающих:                        172 чел.</t>
  </si>
  <si>
    <t>55</t>
  </si>
  <si>
    <t xml:space="preserve"> ул. Короленко, д. 22а</t>
  </si>
  <si>
    <t>Количество квартир:                                  75</t>
  </si>
  <si>
    <t xml:space="preserve"> ул. Короленко, д. 24</t>
  </si>
  <si>
    <t xml:space="preserve"> ул. Короленко, д. 24а</t>
  </si>
  <si>
    <t xml:space="preserve"> ул. Чепецкая, д. 1</t>
  </si>
  <si>
    <t>Количество этажей:                                    9</t>
  </si>
  <si>
    <t>Количество подъездов:                               1</t>
  </si>
  <si>
    <t>Количество квартир:                                  72</t>
  </si>
  <si>
    <t xml:space="preserve"> ул. Чепецкая, д. 3</t>
  </si>
  <si>
    <t>Задолженность за содержание и текущий ремонт</t>
  </si>
  <si>
    <t>Задолженность населения за коммунальные услуги</t>
  </si>
  <si>
    <t>Площадь нежилых помещений                1238,7 кв.м</t>
  </si>
  <si>
    <t>Площадь нежилых помещений                   215 кв.м</t>
  </si>
  <si>
    <t>Площадь нежилых помещений                 85,2 кв.м</t>
  </si>
  <si>
    <t>Площадь жилых помещений                      1275,6 кв.м</t>
  </si>
  <si>
    <t>ВСЕГО:                                                        2739,4 кв.м</t>
  </si>
  <si>
    <t>Площадь жилых помещений                     2739,4 кв.м</t>
  </si>
  <si>
    <t>Итого по содержанию конструкт.элементов общего имущемтва дома</t>
  </si>
  <si>
    <t>Наем</t>
  </si>
  <si>
    <t>Всего начислено населению</t>
  </si>
  <si>
    <t>Всего оплачено населением</t>
  </si>
  <si>
    <t>% оплаты</t>
  </si>
  <si>
    <t>Количество просроченных месяцев неоплаты</t>
  </si>
  <si>
    <t>41</t>
  </si>
  <si>
    <t>59</t>
  </si>
  <si>
    <t>32</t>
  </si>
  <si>
    <t>27</t>
  </si>
  <si>
    <t>52</t>
  </si>
  <si>
    <t>61</t>
  </si>
  <si>
    <t>62</t>
  </si>
  <si>
    <t>56</t>
  </si>
  <si>
    <t>63</t>
  </si>
  <si>
    <t>57</t>
  </si>
  <si>
    <t>53</t>
  </si>
  <si>
    <t>45</t>
  </si>
  <si>
    <t>64</t>
  </si>
  <si>
    <t>72</t>
  </si>
  <si>
    <t>54</t>
  </si>
  <si>
    <t>33 / 2</t>
  </si>
  <si>
    <t>33 / 1</t>
  </si>
  <si>
    <t>Содержание конструктивных элементов                                                           (крыши, чердаки, подвалы, стены, фундаменты и т.д.)</t>
  </si>
  <si>
    <t xml:space="preserve">Кирова ул, д.4 </t>
  </si>
  <si>
    <t>Количество мусоропроводов:                      0</t>
  </si>
  <si>
    <t>оплачено населением</t>
  </si>
  <si>
    <t xml:space="preserve">% оплаты </t>
  </si>
  <si>
    <t>использовано средств на работу по содержанию дома и на расчеты с поставщиками</t>
  </si>
  <si>
    <t>ВСЕГО:</t>
  </si>
  <si>
    <t>начислено по дому за жилищно-коммунальные услуги</t>
  </si>
  <si>
    <t>Содержание придомовой территориии в тепл.период</t>
  </si>
  <si>
    <t>Площадь жилых помещений                      2345,1 кв.м</t>
  </si>
  <si>
    <t>Площадь нежилых помещений                 205,08 кв.м</t>
  </si>
  <si>
    <t>ВСЕГО                                                        2550,18 кв.м</t>
  </si>
  <si>
    <t>Количество квартир:                                   59</t>
  </si>
  <si>
    <t>Количество проживающих:                         88 чел.</t>
  </si>
  <si>
    <t>21</t>
  </si>
  <si>
    <t>Просроченная задолженность населения на 01.01.2015 за жилищно-коммунальные услуги (с учетом прошлых периодов)</t>
  </si>
  <si>
    <t>Площадь жилых помещений                     2548,1 кв.м</t>
  </si>
  <si>
    <t>ВСЕГО                                                          22548,1 кв.м</t>
  </si>
  <si>
    <t>Количество проживающих:                          118 чел.</t>
  </si>
  <si>
    <t>Площадь жилых помещений                      2346,2 кв.м</t>
  </si>
  <si>
    <t>ВСЕГО                                                         2561,2 кв.м</t>
  </si>
  <si>
    <t>Количество проживающих:                         104 чел.</t>
  </si>
  <si>
    <t>Площадь жилых помещений                      1938,5 кв.м</t>
  </si>
  <si>
    <t>Площадь нежилых помещений                    591,31 кв.м</t>
  </si>
  <si>
    <t>ВСЕГО                                                          2529,81 кв.м</t>
  </si>
  <si>
    <t>Количество проживающих:                         91 чел.</t>
  </si>
  <si>
    <t>нежилое помещение</t>
  </si>
  <si>
    <t>Площадь жилых помещений                      1479,2 кв.м</t>
  </si>
  <si>
    <t>Площадь нежилых помещений                    613,94 кв.м</t>
  </si>
  <si>
    <t>ВСЕГО                                                          2093,14 кв.м</t>
  </si>
  <si>
    <t>13/2</t>
  </si>
  <si>
    <t>25/1</t>
  </si>
  <si>
    <t>13</t>
  </si>
  <si>
    <t>2/2</t>
  </si>
  <si>
    <t>Площадь жилых помещений                 2522,4 кв.м</t>
  </si>
  <si>
    <t>ВСЕГО:                                                      2522,4 кв.м</t>
  </si>
  <si>
    <t>Количество проживающих:                        122 чел.</t>
  </si>
  <si>
    <t>Количество проживающих:                        63 чел.</t>
  </si>
  <si>
    <t>Площадь жилых помещений                     2516,5 кв.м</t>
  </si>
  <si>
    <t>ВСЕГО:                                                        2558,9 кв.м</t>
  </si>
  <si>
    <t>Площадь жилых помещений                 1264,77 кв.м</t>
  </si>
  <si>
    <t>ВСЕГО:                                                        1264,77 кв.м</t>
  </si>
  <si>
    <t>Количество проживающих:                        67 чел.</t>
  </si>
  <si>
    <t>Площадь нежилых помещений                 179 кв.м</t>
  </si>
  <si>
    <t>ВСЕГО:                                                        3348,6 кв.м</t>
  </si>
  <si>
    <t>Площадь жилых помещений                 3169,6 кв.м</t>
  </si>
  <si>
    <t xml:space="preserve"> ул. Короленко, д. 14 </t>
  </si>
  <si>
    <t xml:space="preserve">Начислено за  коммунальные услуги населению </t>
  </si>
  <si>
    <r>
      <t xml:space="preserve">Остаток средств по дому на 01.01.2015                                                        </t>
    </r>
    <r>
      <rPr>
        <i/>
        <sz val="9"/>
        <color indexed="8"/>
        <rFont val="Arial"/>
        <family val="2"/>
        <charset val="204"/>
      </rPr>
      <t xml:space="preserve">(стр.9+стр.11-стр.8)    </t>
    </r>
    <r>
      <rPr>
        <i/>
        <sz val="8"/>
        <color indexed="8"/>
        <rFont val="Arial"/>
        <family val="2"/>
        <charset val="204"/>
      </rPr>
      <t>(+) экономия, (-) перерасход</t>
    </r>
  </si>
  <si>
    <t>Оплачено за коммунальные услуги населением</t>
  </si>
  <si>
    <t>2.3</t>
  </si>
  <si>
    <t>Внутридомового газового оборудования</t>
  </si>
  <si>
    <t>3</t>
  </si>
  <si>
    <t>Содержание детских площадок</t>
  </si>
  <si>
    <t>Озеленение</t>
  </si>
  <si>
    <t>Вид благоустройства: ж/д 2 эт.с удобств.,с газом</t>
  </si>
  <si>
    <t>4</t>
  </si>
  <si>
    <t>Транспортные услуги</t>
  </si>
  <si>
    <t>Утилизация ТБО</t>
  </si>
  <si>
    <t>5</t>
  </si>
  <si>
    <t>6</t>
  </si>
  <si>
    <t>Виды услуг / статьи затрат</t>
  </si>
  <si>
    <t>7</t>
  </si>
  <si>
    <t>8</t>
  </si>
  <si>
    <t>9</t>
  </si>
  <si>
    <t>10</t>
  </si>
  <si>
    <t>11</t>
  </si>
  <si>
    <t>12</t>
  </si>
  <si>
    <t>Справочно:</t>
  </si>
  <si>
    <t>Услуги по начислению и сбору платежей за жилое помещение и коммунальные услуги</t>
  </si>
  <si>
    <t>Управляющая компания: ООО "Дом-Сервис"</t>
  </si>
  <si>
    <t>Вид благоустройства: ж/д с удобств.,с газом</t>
  </si>
  <si>
    <t>№ п/п</t>
  </si>
  <si>
    <t>Содержание лестничных клеток</t>
  </si>
  <si>
    <t>Содержание придомовой территории</t>
  </si>
  <si>
    <t>Затраты на управление домом</t>
  </si>
  <si>
    <t>Отопление</t>
  </si>
  <si>
    <t>Холодное водоснабжение</t>
  </si>
  <si>
    <t>Горячее водоснабжение</t>
  </si>
  <si>
    <t>Водоотведение</t>
  </si>
  <si>
    <t>№ кв.</t>
  </si>
  <si>
    <t>Итого:</t>
  </si>
  <si>
    <t>Вид благоустройства: ж/д с удобств.,лифт,мусопр.,с газом</t>
  </si>
  <si>
    <t>Отчет по затратам на содержание и ремонт общего имущества МКД</t>
  </si>
  <si>
    <t>Начислено - ОДН (холодное и горячее водоснабжение):</t>
  </si>
  <si>
    <t>Оплачено - ОДН (холодное и горячее водоснабжение):</t>
  </si>
  <si>
    <t>Площадь жилых помещений                      126,9 кв.м</t>
  </si>
  <si>
    <t>Стоимость выполненных работ, использованных материалов                                   (руб.)</t>
  </si>
  <si>
    <t>Отклонение в расчетах с поставщиками ком.услуг             (руб.)</t>
  </si>
  <si>
    <r>
      <t xml:space="preserve">отклонение           </t>
    </r>
    <r>
      <rPr>
        <b/>
        <sz val="7"/>
        <color indexed="8"/>
        <rFont val="Arial"/>
        <family val="2"/>
        <charset val="204"/>
      </rPr>
      <t>(+) -экономия,             (-) -перерасход</t>
    </r>
  </si>
  <si>
    <t>иные источники дохода</t>
  </si>
  <si>
    <t>ООО "Дом-Сервис"</t>
  </si>
  <si>
    <t xml:space="preserve">                         Электроэнергия потребленная</t>
  </si>
  <si>
    <t xml:space="preserve"> </t>
  </si>
  <si>
    <t>S начисл.</t>
  </si>
  <si>
    <t>S н/помещ</t>
  </si>
  <si>
    <t>всего</t>
  </si>
  <si>
    <t>Площадь всего</t>
  </si>
  <si>
    <t>кв.м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</si>
  <si>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</si>
  <si>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</si>
  <si>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</si>
  <si>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</si>
  <si>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</si>
  <si>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</si>
  <si>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</si>
  <si>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</si>
  <si>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</si>
  <si>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</si>
  <si>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</si>
  <si>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</si>
  <si>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</si>
  <si>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тариф       руб./кв.м в месяц</t>
  </si>
  <si>
    <t>расчетная стоимость услуг</t>
  </si>
  <si>
    <t>Стоимость выполнен-ных работ, использованных материалов</t>
  </si>
  <si>
    <t>Стоимость выполнен-ных работ, использованных материалов                                   (руб.)</t>
  </si>
  <si>
    <t>уменьшение остатка денежных средств за 2013 год</t>
  </si>
  <si>
    <t>всего с учетом исправления за 2013 год</t>
  </si>
</sst>
</file>

<file path=xl/styles.xml><?xml version="1.0" encoding="utf-8"?>
<styleSheet xmlns="http://schemas.openxmlformats.org/spreadsheetml/2006/main">
  <numFmts count="5">
    <numFmt numFmtId="170" formatCode="_-* #,##0.00&quot;р.&quot;_-;\-* #,##0.00&quot;р.&quot;_-;_-* &quot;-&quot;??&quot;р.&quot;_-;_-@_-"/>
    <numFmt numFmtId="174" formatCode="0.0000"/>
    <numFmt numFmtId="177" formatCode="0.0%"/>
    <numFmt numFmtId="178" formatCode="#,##0.00&quot;р.&quot;"/>
    <numFmt numFmtId="179" formatCode="#,##0.00_р_."/>
  </numFmts>
  <fonts count="4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b/>
      <i/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i/>
      <sz val="9"/>
      <color indexed="8"/>
      <name val="Arial"/>
      <family val="2"/>
      <charset val="204"/>
    </font>
    <font>
      <b/>
      <sz val="9"/>
      <name val="Arial Cyr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u/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7"/>
      <name val="Arial Cyr"/>
      <charset val="204"/>
    </font>
    <font>
      <i/>
      <sz val="7"/>
      <color indexed="8"/>
      <name val="Arial"/>
      <family val="2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i/>
      <u/>
      <sz val="8"/>
      <color indexed="8"/>
      <name val="Arial"/>
      <family val="2"/>
      <charset val="204"/>
    </font>
    <font>
      <i/>
      <u/>
      <sz val="8"/>
      <name val="Arial Cyr"/>
      <charset val="204"/>
    </font>
    <font>
      <b/>
      <i/>
      <u/>
      <sz val="8"/>
      <name val="Arial Cyr"/>
      <charset val="204"/>
    </font>
    <font>
      <b/>
      <i/>
      <sz val="9"/>
      <color indexed="8"/>
      <name val="Arial"/>
      <family val="2"/>
      <charset val="204"/>
    </font>
    <font>
      <i/>
      <sz val="9"/>
      <name val="Arial Cyr"/>
      <charset val="204"/>
    </font>
    <font>
      <b/>
      <sz val="7"/>
      <color indexed="8"/>
      <name val="Arial"/>
      <family val="2"/>
      <charset val="204"/>
    </font>
    <font>
      <b/>
      <i/>
      <u/>
      <sz val="9"/>
      <color indexed="8"/>
      <name val="Arial"/>
      <family val="2"/>
      <charset val="204"/>
    </font>
    <font>
      <b/>
      <i/>
      <u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i/>
      <sz val="10"/>
      <name val="Arial Cyr"/>
      <charset val="204"/>
    </font>
    <font>
      <b/>
      <i/>
      <u/>
      <sz val="11"/>
      <name val="Arial Cyr"/>
      <charset val="204"/>
    </font>
    <font>
      <b/>
      <i/>
      <u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0">
    <xf numFmtId="0" fontId="0" fillId="0" borderId="0" xfId="0"/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/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0" xfId="0" applyNumberForma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0" xfId="0" applyFont="1"/>
    <xf numFmtId="0" fontId="14" fillId="0" borderId="0" xfId="0" applyFont="1"/>
    <xf numFmtId="0" fontId="14" fillId="0" borderId="0" xfId="0" applyFont="1" applyBorder="1"/>
    <xf numFmtId="0" fontId="5" fillId="0" borderId="0" xfId="0" applyFont="1" applyBorder="1" applyAlignment="1">
      <alignment vertical="top" wrapText="1"/>
    </xf>
    <xf numFmtId="0" fontId="15" fillId="0" borderId="0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12" fillId="0" borderId="0" xfId="0" applyFont="1"/>
    <xf numFmtId="49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 indent="2"/>
    </xf>
    <xf numFmtId="49" fontId="2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2" fontId="7" fillId="0" borderId="1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 indent="2"/>
    </xf>
    <xf numFmtId="0" fontId="19" fillId="0" borderId="0" xfId="0" applyFont="1" applyAlignment="1">
      <alignment horizontal="left" vertical="center" wrapText="1" indent="2"/>
    </xf>
    <xf numFmtId="0" fontId="4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39" fillId="0" borderId="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right" vertical="center" wrapText="1"/>
    </xf>
    <xf numFmtId="177" fontId="22" fillId="0" borderId="1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 wrapText="1"/>
    </xf>
    <xf numFmtId="2" fontId="8" fillId="0" borderId="1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177" fontId="9" fillId="0" borderId="1" xfId="0" applyNumberFormat="1" applyFont="1" applyBorder="1" applyAlignment="1">
      <alignment horizontal="right" vertical="center" wrapText="1"/>
    </xf>
    <xf numFmtId="177" fontId="9" fillId="0" borderId="17" xfId="0" applyNumberFormat="1" applyFont="1" applyBorder="1" applyAlignment="1">
      <alignment horizontal="right" vertical="center" wrapText="1"/>
    </xf>
    <xf numFmtId="2" fontId="9" fillId="0" borderId="18" xfId="0" applyNumberFormat="1" applyFont="1" applyBorder="1" applyAlignment="1">
      <alignment horizontal="right" vertical="center" wrapText="1"/>
    </xf>
    <xf numFmtId="170" fontId="4" fillId="0" borderId="8" xfId="1" applyFont="1" applyBorder="1" applyAlignment="1">
      <alignment horizontal="right" vertical="center" wrapText="1"/>
    </xf>
    <xf numFmtId="170" fontId="4" fillId="0" borderId="19" xfId="1" applyFont="1" applyBorder="1" applyAlignment="1">
      <alignment horizontal="right" vertical="center" wrapText="1"/>
    </xf>
    <xf numFmtId="170" fontId="4" fillId="0" borderId="1" xfId="1" applyFont="1" applyBorder="1" applyAlignment="1">
      <alignment horizontal="right" vertical="center" wrapText="1"/>
    </xf>
    <xf numFmtId="170" fontId="7" fillId="0" borderId="20" xfId="1" applyFont="1" applyBorder="1" applyAlignment="1">
      <alignment vertical="top" wrapText="1"/>
    </xf>
    <xf numFmtId="170" fontId="33" fillId="0" borderId="21" xfId="1" applyFont="1" applyBorder="1" applyAlignment="1">
      <alignment horizontal="right" vertical="center" wrapText="1"/>
    </xf>
    <xf numFmtId="170" fontId="33" fillId="0" borderId="15" xfId="1" applyFont="1" applyBorder="1" applyAlignment="1">
      <alignment horizontal="right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2" fillId="0" borderId="1" xfId="0" applyFont="1" applyBorder="1" applyAlignment="1">
      <alignment horizontal="right" vertical="center" wrapText="1"/>
    </xf>
    <xf numFmtId="49" fontId="0" fillId="0" borderId="0" xfId="0" applyNumberFormat="1" applyBorder="1"/>
    <xf numFmtId="0" fontId="36" fillId="0" borderId="1" xfId="0" applyFont="1" applyFill="1" applyBorder="1" applyAlignment="1">
      <alignment horizontal="center" vertical="center" wrapText="1"/>
    </xf>
    <xf numFmtId="177" fontId="22" fillId="0" borderId="1" xfId="2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1" fillId="0" borderId="28" xfId="0" applyFont="1" applyBorder="1" applyAlignment="1"/>
    <xf numFmtId="0" fontId="11" fillId="0" borderId="23" xfId="0" applyFont="1" applyBorder="1" applyAlignment="1"/>
    <xf numFmtId="0" fontId="11" fillId="0" borderId="29" xfId="0" applyFont="1" applyBorder="1" applyAlignment="1"/>
    <xf numFmtId="0" fontId="11" fillId="0" borderId="26" xfId="0" applyFont="1" applyBorder="1" applyAlignment="1"/>
    <xf numFmtId="49" fontId="2" fillId="0" borderId="10" xfId="0" applyNumberFormat="1" applyFont="1" applyBorder="1" applyAlignment="1">
      <alignment horizontal="righ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70" fontId="7" fillId="0" borderId="15" xfId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0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/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/>
    <xf numFmtId="49" fontId="1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/>
    <xf numFmtId="2" fontId="5" fillId="2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4" fillId="0" borderId="30" xfId="0" applyFont="1" applyBorder="1" applyAlignment="1">
      <alignment vertical="top" wrapText="1"/>
    </xf>
    <xf numFmtId="0" fontId="0" fillId="0" borderId="30" xfId="0" applyBorder="1" applyAlignment="1">
      <alignment horizontal="center"/>
    </xf>
    <xf numFmtId="0" fontId="42" fillId="0" borderId="3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30" xfId="0" applyFont="1" applyBorder="1"/>
    <xf numFmtId="0" fontId="14" fillId="0" borderId="30" xfId="0" applyFont="1" applyFill="1" applyBorder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4" fillId="0" borderId="8" xfId="0" applyFont="1" applyBorder="1"/>
    <xf numFmtId="2" fontId="28" fillId="0" borderId="0" xfId="0" applyNumberFormat="1" applyFont="1" applyAlignment="1">
      <alignment vertical="center" wrapText="1"/>
    </xf>
    <xf numFmtId="0" fontId="12" fillId="0" borderId="0" xfId="0" applyFont="1" applyFill="1" applyBorder="1"/>
    <xf numFmtId="0" fontId="17" fillId="0" borderId="0" xfId="0" applyFont="1" applyFill="1"/>
    <xf numFmtId="2" fontId="3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right"/>
    </xf>
    <xf numFmtId="49" fontId="18" fillId="0" borderId="1" xfId="0" applyNumberFormat="1" applyFont="1" applyBorder="1" applyAlignment="1">
      <alignment vertical="center" wrapText="1"/>
    </xf>
    <xf numFmtId="2" fontId="22" fillId="0" borderId="1" xfId="0" applyNumberFormat="1" applyFont="1" applyFill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22" fillId="0" borderId="31" xfId="0" applyFont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 wrapText="1"/>
    </xf>
    <xf numFmtId="179" fontId="12" fillId="0" borderId="3" xfId="0" applyNumberFormat="1" applyFont="1" applyBorder="1" applyAlignment="1">
      <alignment vertical="center" wrapText="1"/>
    </xf>
    <xf numFmtId="179" fontId="12" fillId="0" borderId="32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2" fontId="3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34" fillId="0" borderId="1" xfId="0" applyFont="1" applyBorder="1"/>
    <xf numFmtId="0" fontId="34" fillId="0" borderId="0" xfId="0" applyFont="1"/>
    <xf numFmtId="0" fontId="23" fillId="0" borderId="0" xfId="0" applyFont="1"/>
    <xf numFmtId="0" fontId="21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 indent="2"/>
    </xf>
    <xf numFmtId="0" fontId="19" fillId="0" borderId="0" xfId="0" applyFont="1" applyFill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33" xfId="0" applyFont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30" xfId="0" applyFont="1" applyFill="1" applyBorder="1"/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23" fillId="0" borderId="1" xfId="0" applyFont="1" applyFill="1" applyBorder="1" applyAlignment="1">
      <alignment horizontal="left" vertical="center" wrapText="1" indent="2"/>
    </xf>
    <xf numFmtId="0" fontId="2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0" fillId="0" borderId="0" xfId="0" applyFill="1" applyAlignment="1">
      <alignment vertical="center"/>
    </xf>
    <xf numFmtId="2" fontId="26" fillId="0" borderId="1" xfId="0" applyNumberFormat="1" applyFont="1" applyFill="1" applyBorder="1" applyAlignment="1">
      <alignment vertical="center" wrapText="1"/>
    </xf>
    <xf numFmtId="2" fontId="34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left" vertical="center" wrapText="1" indent="2"/>
    </xf>
    <xf numFmtId="2" fontId="33" fillId="0" borderId="2" xfId="0" applyNumberFormat="1" applyFont="1" applyFill="1" applyBorder="1" applyAlignment="1">
      <alignment horizontal="left" vertical="center" wrapText="1"/>
    </xf>
    <xf numFmtId="2" fontId="29" fillId="0" borderId="2" xfId="0" applyNumberFormat="1" applyFont="1" applyFill="1" applyBorder="1" applyAlignment="1">
      <alignment horizontal="left" vertical="center" wrapText="1" indent="2"/>
    </xf>
    <xf numFmtId="2" fontId="29" fillId="0" borderId="2" xfId="0" applyNumberFormat="1" applyFont="1" applyFill="1" applyBorder="1" applyAlignment="1">
      <alignment horizontal="left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left" vertical="center" wrapText="1" indent="2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vertical="center" wrapText="1"/>
    </xf>
    <xf numFmtId="2" fontId="14" fillId="0" borderId="23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 wrapText="1"/>
    </xf>
    <xf numFmtId="2" fontId="21" fillId="0" borderId="23" xfId="0" applyNumberFormat="1" applyFont="1" applyFill="1" applyBorder="1" applyAlignment="1">
      <alignment vertical="center" wrapText="1"/>
    </xf>
    <xf numFmtId="2" fontId="28" fillId="0" borderId="23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2" fontId="12" fillId="0" borderId="23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2" fontId="2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2" fontId="7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 indent="2"/>
    </xf>
    <xf numFmtId="0" fontId="23" fillId="0" borderId="23" xfId="0" applyFont="1" applyFill="1" applyBorder="1" applyAlignment="1">
      <alignment horizontal="left" vertical="center" wrapText="1" indent="2"/>
    </xf>
    <xf numFmtId="2" fontId="18" fillId="0" borderId="35" xfId="0" applyNumberFormat="1" applyFont="1" applyFill="1" applyBorder="1" applyAlignment="1">
      <alignment horizontal="right" vertical="center" wrapText="1"/>
    </xf>
    <xf numFmtId="2" fontId="22" fillId="0" borderId="35" xfId="0" applyNumberFormat="1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 indent="2"/>
    </xf>
    <xf numFmtId="0" fontId="23" fillId="0" borderId="35" xfId="0" applyFont="1" applyFill="1" applyBorder="1" applyAlignment="1">
      <alignment horizontal="left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 indent="2"/>
    </xf>
    <xf numFmtId="0" fontId="14" fillId="0" borderId="34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left" vertical="center" wrapText="1" indent="2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Fill="1"/>
    <xf numFmtId="0" fontId="19" fillId="0" borderId="23" xfId="0" applyFont="1" applyFill="1" applyBorder="1" applyAlignment="1">
      <alignment horizontal="left" vertical="center" wrapText="1" indent="2"/>
    </xf>
    <xf numFmtId="0" fontId="12" fillId="0" borderId="26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34" fillId="0" borderId="0" xfId="0" applyFont="1" applyFill="1"/>
    <xf numFmtId="0" fontId="14" fillId="0" borderId="0" xfId="0" applyFont="1" applyFill="1" applyAlignment="1">
      <alignment horizontal="left"/>
    </xf>
    <xf numFmtId="0" fontId="23" fillId="0" borderId="2" xfId="0" applyFont="1" applyFill="1" applyBorder="1" applyAlignment="1">
      <alignment horizontal="left" vertical="center" wrapText="1" indent="2"/>
    </xf>
    <xf numFmtId="0" fontId="23" fillId="0" borderId="2" xfId="0" applyFont="1" applyFill="1" applyBorder="1" applyAlignment="1">
      <alignment horizontal="left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5" fillId="0" borderId="0" xfId="0" applyFont="1" applyFill="1"/>
    <xf numFmtId="0" fontId="7" fillId="0" borderId="2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4" fillId="0" borderId="36" xfId="0" applyFont="1" applyBorder="1"/>
    <xf numFmtId="49" fontId="22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/>
    <xf numFmtId="0" fontId="7" fillId="0" borderId="33" xfId="0" applyFont="1" applyFill="1" applyBorder="1" applyAlignment="1">
      <alignment horizontal="center" vertical="center" wrapText="1"/>
    </xf>
    <xf numFmtId="0" fontId="17" fillId="0" borderId="8" xfId="0" applyFont="1" applyBorder="1"/>
    <xf numFmtId="2" fontId="17" fillId="0" borderId="8" xfId="0" applyNumberFormat="1" applyFont="1" applyBorder="1"/>
    <xf numFmtId="2" fontId="40" fillId="0" borderId="17" xfId="0" applyNumberFormat="1" applyFont="1" applyBorder="1"/>
    <xf numFmtId="0" fontId="8" fillId="0" borderId="3" xfId="0" applyFont="1" applyBorder="1" applyAlignment="1">
      <alignment horizontal="center" vertical="center" wrapText="1"/>
    </xf>
    <xf numFmtId="2" fontId="40" fillId="0" borderId="2" xfId="0" applyNumberFormat="1" applyFont="1" applyBorder="1"/>
    <xf numFmtId="0" fontId="40" fillId="0" borderId="3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23" xfId="0" applyNumberFormat="1" applyFont="1" applyBorder="1"/>
    <xf numFmtId="0" fontId="11" fillId="0" borderId="0" xfId="0" applyFont="1"/>
    <xf numFmtId="0" fontId="7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55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9" fontId="16" fillId="0" borderId="8" xfId="0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right" vertical="center" wrapText="1"/>
    </xf>
    <xf numFmtId="2" fontId="22" fillId="3" borderId="8" xfId="0" applyNumberFormat="1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2" fontId="22" fillId="3" borderId="38" xfId="0" applyNumberFormat="1" applyFont="1" applyFill="1" applyBorder="1" applyAlignment="1">
      <alignment horizontal="right" vertical="center" wrapText="1"/>
    </xf>
    <xf numFmtId="0" fontId="22" fillId="3" borderId="45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3" borderId="40" xfId="0" applyNumberFormat="1" applyFont="1" applyFill="1" applyBorder="1" applyAlignment="1">
      <alignment horizontal="center" vertical="center" wrapText="1"/>
    </xf>
    <xf numFmtId="0" fontId="25" fillId="3" borderId="64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right" vertical="center" wrapText="1"/>
    </xf>
    <xf numFmtId="2" fontId="25" fillId="3" borderId="1" xfId="0" applyNumberFormat="1" applyFont="1" applyFill="1" applyBorder="1" applyAlignment="1">
      <alignment vertical="center" wrapText="1"/>
    </xf>
    <xf numFmtId="2" fontId="25" fillId="0" borderId="1" xfId="0" applyNumberFormat="1" applyFont="1" applyBorder="1" applyAlignment="1">
      <alignment horizontal="right" vertical="center" wrapText="1"/>
    </xf>
    <xf numFmtId="2" fontId="25" fillId="3" borderId="3" xfId="0" applyNumberFormat="1" applyFont="1" applyFill="1" applyBorder="1" applyAlignment="1">
      <alignment vertical="center" wrapText="1"/>
    </xf>
    <xf numFmtId="2" fontId="22" fillId="3" borderId="1" xfId="0" applyNumberFormat="1" applyFont="1" applyFill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left" vertical="center" wrapText="1"/>
    </xf>
    <xf numFmtId="2" fontId="22" fillId="3" borderId="3" xfId="0" applyNumberFormat="1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right" vertical="center" wrapText="1"/>
    </xf>
    <xf numFmtId="2" fontId="18" fillId="3" borderId="1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right" vertical="center" wrapText="1"/>
    </xf>
    <xf numFmtId="2" fontId="18" fillId="3" borderId="3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2" fontId="18" fillId="3" borderId="3" xfId="0" applyNumberFormat="1" applyFont="1" applyFill="1" applyBorder="1" applyAlignment="1">
      <alignment horizontal="right" vertical="center" wrapText="1"/>
    </xf>
    <xf numFmtId="2" fontId="22" fillId="3" borderId="8" xfId="0" applyNumberFormat="1" applyFont="1" applyFill="1" applyBorder="1" applyAlignment="1">
      <alignment horizontal="left" vertical="center" wrapText="1"/>
    </xf>
    <xf numFmtId="2" fontId="22" fillId="3" borderId="36" xfId="0" applyNumberFormat="1" applyFont="1" applyFill="1" applyBorder="1" applyAlignment="1">
      <alignment horizontal="left" vertical="center" wrapText="1"/>
    </xf>
    <xf numFmtId="2" fontId="18" fillId="3" borderId="8" xfId="0" applyNumberFormat="1" applyFont="1" applyFill="1" applyBorder="1" applyAlignment="1">
      <alignment horizontal="right" vertical="center" wrapText="1"/>
    </xf>
    <xf numFmtId="2" fontId="18" fillId="3" borderId="36" xfId="0" applyNumberFormat="1" applyFont="1" applyFill="1" applyBorder="1" applyAlignment="1">
      <alignment vertical="center" wrapText="1"/>
    </xf>
    <xf numFmtId="2" fontId="37" fillId="3" borderId="1" xfId="0" applyNumberFormat="1" applyFont="1" applyFill="1" applyBorder="1" applyAlignment="1">
      <alignment horizontal="left" vertical="center" wrapText="1"/>
    </xf>
    <xf numFmtId="2" fontId="30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left" vertical="center" wrapText="1" indent="2"/>
    </xf>
    <xf numFmtId="2" fontId="9" fillId="0" borderId="1" xfId="0" applyNumberFormat="1" applyFont="1" applyBorder="1" applyAlignment="1">
      <alignment horizontal="left" vertical="center" wrapText="1" indent="2"/>
    </xf>
    <xf numFmtId="2" fontId="9" fillId="3" borderId="3" xfId="0" applyNumberFormat="1" applyFont="1" applyFill="1" applyBorder="1" applyAlignment="1">
      <alignment horizontal="left" vertical="center" wrapText="1" indent="2"/>
    </xf>
    <xf numFmtId="2" fontId="9" fillId="0" borderId="1" xfId="0" applyNumberFormat="1" applyFont="1" applyBorder="1" applyAlignment="1">
      <alignment horizontal="center" vertical="center" wrapText="1"/>
    </xf>
    <xf numFmtId="2" fontId="37" fillId="3" borderId="1" xfId="0" applyNumberFormat="1" applyFont="1" applyFill="1" applyBorder="1" applyAlignment="1">
      <alignment horizontal="left" vertical="center" wrapText="1" indent="2"/>
    </xf>
    <xf numFmtId="2" fontId="37" fillId="3" borderId="1" xfId="0" applyNumberFormat="1" applyFont="1" applyFill="1" applyBorder="1" applyAlignment="1">
      <alignment horizontal="right" vertical="center" wrapText="1"/>
    </xf>
    <xf numFmtId="2" fontId="22" fillId="3" borderId="1" xfId="0" applyNumberFormat="1" applyFont="1" applyFill="1" applyBorder="1" applyAlignment="1">
      <alignment horizontal="left" vertical="center" wrapText="1" indent="2"/>
    </xf>
    <xf numFmtId="2" fontId="22" fillId="3" borderId="3" xfId="0" applyNumberFormat="1" applyFont="1" applyFill="1" applyBorder="1" applyAlignment="1">
      <alignment horizontal="right" vertical="center" wrapText="1"/>
    </xf>
    <xf numFmtId="2" fontId="22" fillId="3" borderId="2" xfId="0" applyNumberFormat="1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left" vertical="center" wrapText="1"/>
    </xf>
    <xf numFmtId="2" fontId="22" fillId="3" borderId="1" xfId="0" applyNumberFormat="1" applyFont="1" applyFill="1" applyBorder="1" applyAlignment="1">
      <alignment horizontal="right" vertical="center" wrapText="1"/>
    </xf>
    <xf numFmtId="2" fontId="22" fillId="3" borderId="1" xfId="0" applyNumberFormat="1" applyFont="1" applyFill="1" applyBorder="1" applyAlignment="1">
      <alignment vertical="center" wrapText="1"/>
    </xf>
    <xf numFmtId="2" fontId="22" fillId="3" borderId="2" xfId="0" applyNumberFormat="1" applyFont="1" applyFill="1" applyBorder="1" applyAlignment="1">
      <alignment horizontal="right" vertical="center" wrapText="1"/>
    </xf>
    <xf numFmtId="2" fontId="22" fillId="3" borderId="65" xfId="0" applyNumberFormat="1" applyFont="1" applyFill="1" applyBorder="1" applyAlignment="1">
      <alignment vertical="center" wrapText="1"/>
    </xf>
    <xf numFmtId="2" fontId="18" fillId="3" borderId="2" xfId="0" applyNumberFormat="1" applyFont="1" applyFill="1" applyBorder="1" applyAlignment="1">
      <alignment horizontal="right" vertical="center" wrapText="1"/>
    </xf>
    <xf numFmtId="2" fontId="22" fillId="3" borderId="2" xfId="0" applyNumberFormat="1" applyFont="1" applyFill="1" applyBorder="1" applyAlignment="1">
      <alignment horizontal="left" vertical="center" wrapText="1" indent="2"/>
    </xf>
    <xf numFmtId="2" fontId="22" fillId="3" borderId="65" xfId="0" applyNumberFormat="1" applyFont="1" applyFill="1" applyBorder="1" applyAlignment="1">
      <alignment horizontal="left" vertical="center" wrapText="1" indent="2"/>
    </xf>
    <xf numFmtId="2" fontId="7" fillId="0" borderId="1" xfId="0" applyNumberFormat="1" applyFont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36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33" fillId="0" borderId="1" xfId="0" applyNumberFormat="1" applyFont="1" applyBorder="1" applyAlignment="1">
      <alignment horizontal="left" vertical="center" wrapText="1" indent="2"/>
    </xf>
    <xf numFmtId="2" fontId="18" fillId="3" borderId="1" xfId="0" applyNumberFormat="1" applyFont="1" applyFill="1" applyBorder="1" applyAlignment="1">
      <alignment horizontal="center" vertical="center" wrapText="1"/>
    </xf>
    <xf numFmtId="174" fontId="22" fillId="0" borderId="1" xfId="0" applyNumberFormat="1" applyFont="1" applyBorder="1" applyAlignment="1">
      <alignment horizontal="left" vertical="center" wrapText="1" indent="2"/>
    </xf>
    <xf numFmtId="174" fontId="22" fillId="0" borderId="1" xfId="0" applyNumberFormat="1" applyFont="1" applyBorder="1" applyAlignment="1">
      <alignment horizontal="center" vertical="center" wrapText="1"/>
    </xf>
    <xf numFmtId="174" fontId="18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2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77" fontId="18" fillId="0" borderId="1" xfId="2" applyNumberFormat="1" applyFont="1" applyBorder="1" applyAlignment="1">
      <alignment vertical="center" wrapText="1"/>
    </xf>
    <xf numFmtId="2" fontId="9" fillId="0" borderId="17" xfId="0" applyNumberFormat="1" applyFont="1" applyBorder="1" applyAlignment="1">
      <alignment vertical="center" wrapText="1"/>
    </xf>
    <xf numFmtId="2" fontId="9" fillId="0" borderId="17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2" fontId="22" fillId="0" borderId="1" xfId="0" applyNumberFormat="1" applyFont="1" applyBorder="1" applyAlignment="1">
      <alignment vertical="center" wrapText="1"/>
    </xf>
    <xf numFmtId="2" fontId="22" fillId="0" borderId="8" xfId="0" applyNumberFormat="1" applyFont="1" applyBorder="1" applyAlignment="1">
      <alignment vertical="center" wrapText="1"/>
    </xf>
    <xf numFmtId="2" fontId="22" fillId="0" borderId="8" xfId="0" applyNumberFormat="1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vertical="center" wrapText="1"/>
    </xf>
    <xf numFmtId="177" fontId="9" fillId="0" borderId="17" xfId="0" applyNumberFormat="1" applyFont="1" applyFill="1" applyBorder="1" applyAlignment="1">
      <alignment vertical="center" wrapText="1"/>
    </xf>
    <xf numFmtId="177" fontId="22" fillId="0" borderId="8" xfId="0" applyNumberFormat="1" applyFont="1" applyFill="1" applyBorder="1" applyAlignment="1">
      <alignment vertical="center" wrapText="1"/>
    </xf>
    <xf numFmtId="177" fontId="22" fillId="0" borderId="8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right" vertical="center" wrapText="1"/>
    </xf>
    <xf numFmtId="0" fontId="15" fillId="0" borderId="1" xfId="0" applyFont="1" applyBorder="1"/>
    <xf numFmtId="2" fontId="15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2" fontId="33" fillId="0" borderId="5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 wrapText="1"/>
    </xf>
    <xf numFmtId="2" fontId="8" fillId="0" borderId="40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78" fontId="9" fillId="0" borderId="28" xfId="0" applyNumberFormat="1" applyFont="1" applyBorder="1" applyAlignment="1">
      <alignment horizontal="center" vertical="center" wrapText="1"/>
    </xf>
    <xf numFmtId="178" fontId="9" fillId="0" borderId="3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8" fontId="0" fillId="0" borderId="3" xfId="0" applyNumberFormat="1" applyBorder="1" applyAlignment="1">
      <alignment horizontal="center"/>
    </xf>
    <xf numFmtId="178" fontId="0" fillId="0" borderId="32" xfId="0" applyNumberFormat="1" applyBorder="1" applyAlignment="1">
      <alignment horizontal="center"/>
    </xf>
    <xf numFmtId="178" fontId="9" fillId="0" borderId="51" xfId="0" applyNumberFormat="1" applyFont="1" applyBorder="1" applyAlignment="1">
      <alignment horizontal="center" vertical="center" wrapText="1"/>
    </xf>
    <xf numFmtId="178" fontId="9" fillId="0" borderId="44" xfId="0" applyNumberFormat="1" applyFon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5" fillId="0" borderId="12" xfId="0" applyNumberFormat="1" applyFont="1" applyBorder="1" applyAlignment="1">
      <alignment horizontal="center"/>
    </xf>
    <xf numFmtId="178" fontId="15" fillId="0" borderId="45" xfId="0" applyNumberFormat="1" applyFont="1" applyBorder="1" applyAlignment="1">
      <alignment horizontal="center"/>
    </xf>
    <xf numFmtId="178" fontId="11" fillId="0" borderId="3" xfId="0" applyNumberFormat="1" applyFont="1" applyBorder="1" applyAlignment="1">
      <alignment horizontal="center"/>
    </xf>
    <xf numFmtId="178" fontId="11" fillId="0" borderId="3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78" fontId="9" fillId="0" borderId="4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2" fontId="15" fillId="0" borderId="52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45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34" fillId="0" borderId="37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2" fontId="8" fillId="0" borderId="57" xfId="0" applyNumberFormat="1" applyFont="1" applyBorder="1" applyAlignment="1">
      <alignment horizontal="center" vertical="center" wrapText="1"/>
    </xf>
    <xf numFmtId="2" fontId="8" fillId="0" borderId="59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2" fontId="39" fillId="0" borderId="0" xfId="0" applyNumberFormat="1" applyFont="1" applyBorder="1" applyAlignment="1">
      <alignment horizontal="center" vertical="center" wrapText="1"/>
    </xf>
    <xf numFmtId="2" fontId="5" fillId="0" borderId="55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179" fontId="4" fillId="0" borderId="42" xfId="0" applyNumberFormat="1" applyFont="1" applyBorder="1" applyAlignment="1">
      <alignment horizontal="center" vertical="center" wrapText="1"/>
    </xf>
    <xf numFmtId="179" fontId="4" fillId="0" borderId="44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32" xfId="0" applyNumberFormat="1" applyFont="1" applyBorder="1" applyAlignment="1">
      <alignment horizontal="center" vertical="center" wrapText="1"/>
    </xf>
    <xf numFmtId="178" fontId="12" fillId="0" borderId="3" xfId="0" applyNumberFormat="1" applyFont="1" applyBorder="1" applyAlignment="1">
      <alignment horizontal="center" vertical="center" wrapText="1"/>
    </xf>
    <xf numFmtId="178" fontId="12" fillId="0" borderId="3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78" fontId="12" fillId="0" borderId="25" xfId="0" applyNumberFormat="1" applyFont="1" applyBorder="1" applyAlignment="1">
      <alignment horizontal="center" vertical="center" wrapText="1"/>
    </xf>
    <xf numFmtId="178" fontId="12" fillId="0" borderId="27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170" fontId="9" fillId="0" borderId="3" xfId="0" applyNumberFormat="1" applyFont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42" xfId="0" applyNumberFormat="1" applyFont="1" applyBorder="1" applyAlignment="1">
      <alignment horizontal="center" vertical="center" wrapText="1"/>
    </xf>
    <xf numFmtId="170" fontId="9" fillId="0" borderId="44" xfId="0" applyNumberFormat="1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170" fontId="4" fillId="0" borderId="32" xfId="0" applyNumberFormat="1" applyFont="1" applyBorder="1" applyAlignment="1">
      <alignment horizontal="center" vertical="center" wrapText="1"/>
    </xf>
    <xf numFmtId="170" fontId="12" fillId="0" borderId="3" xfId="0" applyNumberFormat="1" applyFont="1" applyBorder="1" applyAlignment="1">
      <alignment horizontal="center" vertical="center" wrapText="1"/>
    </xf>
    <xf numFmtId="170" fontId="12" fillId="0" borderId="32" xfId="0" applyNumberFormat="1" applyFont="1" applyBorder="1" applyAlignment="1">
      <alignment horizontal="center" vertical="center" wrapText="1"/>
    </xf>
    <xf numFmtId="170" fontId="12" fillId="0" borderId="25" xfId="0" applyNumberFormat="1" applyFont="1" applyBorder="1" applyAlignment="1">
      <alignment horizontal="center" vertical="center" wrapText="1"/>
    </xf>
    <xf numFmtId="170" fontId="12" fillId="0" borderId="27" xfId="0" applyNumberFormat="1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center" vertical="center" wrapText="1"/>
    </xf>
    <xf numFmtId="170" fontId="7" fillId="0" borderId="4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windowscommunicationsapps_8wekyb3d8bbwe/LocalState/LiveComm/87659357be2de577/120712-0049/Att/200034df/&#1055;&#1086;&#1076;&#1086;&#1084;&#1086;&#1074;&#1086;&#1081;%20&#1091;&#1095;&#1077;&#1090;%202014%20&#1087;&#1086;&#1083;&#1085;&#1099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ма по договору"/>
      <sheetName val="Кирова 4"/>
      <sheetName val="Кирова 4 (2)"/>
      <sheetName val="Кирова 8а"/>
      <sheetName val="Кирова 8а (2)"/>
      <sheetName val="Кирова 10"/>
      <sheetName val="Кирова 10 (2)"/>
      <sheetName val="Кирова 10а"/>
      <sheetName val="Кирова 10а (2)"/>
      <sheetName val="Кирова 10б"/>
      <sheetName val="Кирова 10б (2)"/>
      <sheetName val="Кирова 10в"/>
      <sheetName val="Кирова 10в (2)"/>
      <sheetName val="Кирова 18"/>
      <sheetName val="Кирова 18 (2)"/>
      <sheetName val="Корол 12"/>
      <sheetName val="Корол 12 (2)"/>
      <sheetName val="Корол 14"/>
      <sheetName val="Корол 14 (2)"/>
      <sheetName val="Корол 14а"/>
      <sheetName val="Корол 14а (2)"/>
      <sheetName val="Корол 14б"/>
      <sheetName val="Корол 14б (2)"/>
      <sheetName val="Корол 16"/>
      <sheetName val="Корол 16 (2)"/>
      <sheetName val="Корол 16б"/>
      <sheetName val="Корол 16б (2)"/>
      <sheetName val="Корол 18"/>
      <sheetName val="Корол 18 (2)"/>
      <sheetName val="Корол 20"/>
      <sheetName val="Корол 20 (2)"/>
      <sheetName val="Корол 22"/>
      <sheetName val="Корол 22 (2)"/>
      <sheetName val="Корол 22а"/>
      <sheetName val="Корол 22а (2)"/>
      <sheetName val="Корол 24"/>
      <sheetName val="Корол 24 (2)"/>
      <sheetName val="Корол 24а"/>
      <sheetName val="Корол 24а (2)"/>
      <sheetName val="Чепец 1"/>
      <sheetName val="Чепец 1 (2)"/>
      <sheetName val="Чепец 3"/>
      <sheetName val="Чепец 3 (2)"/>
      <sheetName val="Чепец 3а"/>
      <sheetName val="Чепец 3а (2)"/>
      <sheetName val="Чепец 5"/>
      <sheetName val="Чепец 5 (2)"/>
      <sheetName val="Чепец 5а"/>
      <sheetName val="Чепец 5а (2)"/>
      <sheetName val="Чепец 7"/>
      <sheetName val="Чепец 7 (2)"/>
      <sheetName val="Чепец 7а"/>
      <sheetName val="Чепец 7а (2)"/>
      <sheetName val="Чепец 9"/>
      <sheetName val="Чепец 9 (2)"/>
      <sheetName val="Чепец 9а"/>
      <sheetName val="Чепец 9а (2)"/>
      <sheetName val="Чепец 13"/>
      <sheetName val="Чепец 13 (2)"/>
      <sheetName val="2014 2"/>
      <sheetName val="распр 2014"/>
      <sheetName val="общ дом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G14">
            <v>0</v>
          </cell>
          <cell r="J14">
            <v>0</v>
          </cell>
          <cell r="M14">
            <v>0</v>
          </cell>
          <cell r="P14">
            <v>0</v>
          </cell>
          <cell r="S14">
            <v>0</v>
          </cell>
          <cell r="V14">
            <v>0</v>
          </cell>
          <cell r="Y14">
            <v>0</v>
          </cell>
          <cell r="AB14">
            <v>0</v>
          </cell>
          <cell r="AE14">
            <v>0</v>
          </cell>
          <cell r="AH14">
            <v>0</v>
          </cell>
          <cell r="AK14">
            <v>0</v>
          </cell>
          <cell r="AN14">
            <v>38266.931999999993</v>
          </cell>
        </row>
        <row r="40">
          <cell r="G40">
            <v>5642</v>
          </cell>
          <cell r="J40">
            <v>0</v>
          </cell>
          <cell r="M40">
            <v>0</v>
          </cell>
          <cell r="P40">
            <v>0</v>
          </cell>
          <cell r="S40">
            <v>0</v>
          </cell>
          <cell r="V40">
            <v>0</v>
          </cell>
          <cell r="Y40">
            <v>0</v>
          </cell>
          <cell r="AB40">
            <v>0</v>
          </cell>
          <cell r="AE40">
            <v>0</v>
          </cell>
          <cell r="AH40">
            <v>0</v>
          </cell>
          <cell r="AK40">
            <v>306.8</v>
          </cell>
          <cell r="AN40">
            <v>4757.76</v>
          </cell>
        </row>
        <row r="55">
          <cell r="G55">
            <v>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  <cell r="Y55">
            <v>0</v>
          </cell>
          <cell r="AB55">
            <v>0</v>
          </cell>
          <cell r="AE55">
            <v>0</v>
          </cell>
          <cell r="AH55">
            <v>0</v>
          </cell>
          <cell r="AK55">
            <v>0</v>
          </cell>
          <cell r="AN55">
            <v>2015.96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  <cell r="Y70">
            <v>0</v>
          </cell>
          <cell r="AB70">
            <v>0</v>
          </cell>
          <cell r="AE70">
            <v>0</v>
          </cell>
          <cell r="AH70">
            <v>0</v>
          </cell>
          <cell r="AK70">
            <v>72.599999999999994</v>
          </cell>
          <cell r="AN7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  <cell r="Y81">
            <v>0</v>
          </cell>
          <cell r="AB81">
            <v>0</v>
          </cell>
          <cell r="AE81">
            <v>0</v>
          </cell>
          <cell r="AH81">
            <v>0</v>
          </cell>
          <cell r="AK81">
            <v>0</v>
          </cell>
          <cell r="AN81">
            <v>0</v>
          </cell>
        </row>
        <row r="85">
          <cell r="J85">
            <v>0</v>
          </cell>
        </row>
        <row r="92">
          <cell r="G92">
            <v>287.68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  <cell r="Y92">
            <v>0</v>
          </cell>
          <cell r="AB92">
            <v>0</v>
          </cell>
          <cell r="AE92">
            <v>0</v>
          </cell>
          <cell r="AH92">
            <v>0</v>
          </cell>
          <cell r="AK92">
            <v>0</v>
          </cell>
          <cell r="AN92">
            <v>0</v>
          </cell>
        </row>
        <row r="106">
          <cell r="G106">
            <v>418.37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  <cell r="Y106">
            <v>0</v>
          </cell>
          <cell r="AB106">
            <v>0</v>
          </cell>
          <cell r="AE106">
            <v>0</v>
          </cell>
          <cell r="AH106">
            <v>0</v>
          </cell>
          <cell r="AK106">
            <v>63</v>
          </cell>
          <cell r="AN106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  <cell r="Y138">
            <v>0</v>
          </cell>
          <cell r="AB138">
            <v>0</v>
          </cell>
          <cell r="AE138">
            <v>0</v>
          </cell>
          <cell r="AH138">
            <v>0</v>
          </cell>
          <cell r="AK138">
            <v>0</v>
          </cell>
          <cell r="AN138">
            <v>72745.551999999981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  <cell r="Y157">
            <v>0</v>
          </cell>
          <cell r="AB157">
            <v>0</v>
          </cell>
          <cell r="AE157">
            <v>0</v>
          </cell>
          <cell r="AH157">
            <v>0</v>
          </cell>
          <cell r="AK157">
            <v>98</v>
          </cell>
          <cell r="AN157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  <cell r="Y170">
            <v>0</v>
          </cell>
          <cell r="AB170">
            <v>0</v>
          </cell>
          <cell r="AE170">
            <v>0</v>
          </cell>
          <cell r="AH170">
            <v>0</v>
          </cell>
          <cell r="AK170">
            <v>0</v>
          </cell>
          <cell r="AN170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  <cell r="Y185">
            <v>0</v>
          </cell>
          <cell r="AB185">
            <v>0</v>
          </cell>
          <cell r="AE185">
            <v>0</v>
          </cell>
          <cell r="AH185">
            <v>0</v>
          </cell>
          <cell r="AK185">
            <v>0</v>
          </cell>
          <cell r="AN185">
            <v>927.36</v>
          </cell>
        </row>
        <row r="197">
          <cell r="G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  <cell r="Y197">
            <v>0</v>
          </cell>
          <cell r="AB197">
            <v>0</v>
          </cell>
          <cell r="AE197">
            <v>0</v>
          </cell>
          <cell r="AH197">
            <v>0</v>
          </cell>
          <cell r="AK197">
            <v>0</v>
          </cell>
          <cell r="AN197">
            <v>31984.095999999998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  <cell r="Y222">
            <v>0</v>
          </cell>
          <cell r="AB222">
            <v>0</v>
          </cell>
          <cell r="AE222">
            <v>0</v>
          </cell>
          <cell r="AH222">
            <v>0</v>
          </cell>
          <cell r="AK222">
            <v>0</v>
          </cell>
          <cell r="AN22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  <cell r="Y233">
            <v>0</v>
          </cell>
          <cell r="AB233">
            <v>0</v>
          </cell>
          <cell r="AE233">
            <v>0</v>
          </cell>
          <cell r="AH233">
            <v>0</v>
          </cell>
          <cell r="AK233">
            <v>0</v>
          </cell>
          <cell r="AN233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  <cell r="Y247">
            <v>0</v>
          </cell>
          <cell r="AB247">
            <v>0</v>
          </cell>
          <cell r="AE247">
            <v>0</v>
          </cell>
          <cell r="AH247">
            <v>0</v>
          </cell>
          <cell r="AK247">
            <v>0</v>
          </cell>
          <cell r="AN247">
            <v>35479.684999999998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  <cell r="Y264">
            <v>0</v>
          </cell>
          <cell r="AB264">
            <v>0</v>
          </cell>
          <cell r="AE264">
            <v>0</v>
          </cell>
          <cell r="AH264">
            <v>0</v>
          </cell>
          <cell r="AK264">
            <v>252</v>
          </cell>
          <cell r="AN264">
            <v>0</v>
          </cell>
        </row>
        <row r="288">
          <cell r="G288">
            <v>1109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  <cell r="Y288">
            <v>0</v>
          </cell>
          <cell r="AB288">
            <v>0</v>
          </cell>
          <cell r="AE288">
            <v>0</v>
          </cell>
          <cell r="AH288">
            <v>0</v>
          </cell>
          <cell r="AK288">
            <v>306</v>
          </cell>
          <cell r="AN288">
            <v>4522.3999999999996</v>
          </cell>
        </row>
        <row r="312">
          <cell r="G312">
            <v>2122.5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  <cell r="Y312">
            <v>0</v>
          </cell>
          <cell r="AB312">
            <v>0</v>
          </cell>
          <cell r="AE312">
            <v>0</v>
          </cell>
          <cell r="AH312">
            <v>0</v>
          </cell>
          <cell r="AK312">
            <v>8490</v>
          </cell>
          <cell r="AN312">
            <v>0</v>
          </cell>
        </row>
        <row r="327">
          <cell r="G327">
            <v>3857.77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  <cell r="Y327">
            <v>0</v>
          </cell>
          <cell r="AB327">
            <v>0</v>
          </cell>
          <cell r="AE327">
            <v>0</v>
          </cell>
          <cell r="AH327">
            <v>0</v>
          </cell>
          <cell r="AK327">
            <v>0</v>
          </cell>
          <cell r="AN327">
            <v>72983.77</v>
          </cell>
        </row>
        <row r="350">
          <cell r="G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  <cell r="Y350">
            <v>0</v>
          </cell>
          <cell r="AB350">
            <v>0</v>
          </cell>
          <cell r="AE350">
            <v>0</v>
          </cell>
          <cell r="AH350">
            <v>0</v>
          </cell>
          <cell r="AK350">
            <v>1600</v>
          </cell>
          <cell r="AN350">
            <v>4450</v>
          </cell>
        </row>
        <row r="370">
          <cell r="G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  <cell r="Y370">
            <v>0</v>
          </cell>
          <cell r="AB370">
            <v>0</v>
          </cell>
          <cell r="AE370">
            <v>0</v>
          </cell>
          <cell r="AH370">
            <v>0</v>
          </cell>
          <cell r="AK370">
            <v>0</v>
          </cell>
          <cell r="AN370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  <cell r="Y383">
            <v>0</v>
          </cell>
          <cell r="AB383">
            <v>0</v>
          </cell>
          <cell r="AE383">
            <v>0</v>
          </cell>
          <cell r="AH383">
            <v>0</v>
          </cell>
          <cell r="AK383">
            <v>0</v>
          </cell>
          <cell r="AN383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  <cell r="Y398">
            <v>0</v>
          </cell>
          <cell r="AB398">
            <v>0</v>
          </cell>
          <cell r="AE398">
            <v>0</v>
          </cell>
          <cell r="AH398">
            <v>0</v>
          </cell>
          <cell r="AK398">
            <v>0</v>
          </cell>
          <cell r="AN398">
            <v>0</v>
          </cell>
        </row>
        <row r="415">
          <cell r="G415">
            <v>420.7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  <cell r="Y415">
            <v>0</v>
          </cell>
          <cell r="AB415">
            <v>0</v>
          </cell>
          <cell r="AE415">
            <v>0</v>
          </cell>
          <cell r="AH415">
            <v>0</v>
          </cell>
          <cell r="AK415">
            <v>151.452</v>
          </cell>
          <cell r="AN415">
            <v>0</v>
          </cell>
        </row>
        <row r="430">
          <cell r="G430">
            <v>290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  <cell r="Y430">
            <v>0</v>
          </cell>
          <cell r="AB430">
            <v>0</v>
          </cell>
          <cell r="AE430">
            <v>0</v>
          </cell>
          <cell r="AH430">
            <v>0</v>
          </cell>
          <cell r="AK430">
            <v>803.19</v>
          </cell>
          <cell r="AN430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  <cell r="Y444">
            <v>0</v>
          </cell>
          <cell r="AB444">
            <v>0</v>
          </cell>
          <cell r="AE444">
            <v>0</v>
          </cell>
          <cell r="AH444">
            <v>0</v>
          </cell>
          <cell r="AK444">
            <v>990.67499999999995</v>
          </cell>
          <cell r="AN444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  <cell r="Y451">
            <v>0</v>
          </cell>
          <cell r="AB451">
            <v>0</v>
          </cell>
          <cell r="AE451">
            <v>0</v>
          </cell>
          <cell r="AH451">
            <v>0</v>
          </cell>
          <cell r="AK451">
            <v>0</v>
          </cell>
          <cell r="AN451">
            <v>0</v>
          </cell>
        </row>
        <row r="462">
          <cell r="G462">
            <v>1093.8899999999999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  <cell r="Y462">
            <v>0</v>
          </cell>
          <cell r="AB462">
            <v>0</v>
          </cell>
          <cell r="AE462">
            <v>0</v>
          </cell>
          <cell r="AH462">
            <v>0</v>
          </cell>
          <cell r="AK462">
            <v>114</v>
          </cell>
          <cell r="AN462">
            <v>0</v>
          </cell>
        </row>
        <row r="487">
          <cell r="G487">
            <v>1250.51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  <cell r="Y487">
            <v>0</v>
          </cell>
          <cell r="AB487">
            <v>0</v>
          </cell>
          <cell r="AE487">
            <v>0</v>
          </cell>
          <cell r="AH487">
            <v>0</v>
          </cell>
          <cell r="AK487">
            <v>100</v>
          </cell>
          <cell r="AN487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  <cell r="Y535">
            <v>0</v>
          </cell>
          <cell r="AB535">
            <v>0</v>
          </cell>
          <cell r="AE535">
            <v>0</v>
          </cell>
          <cell r="AH535">
            <v>0</v>
          </cell>
          <cell r="AK535">
            <v>0</v>
          </cell>
          <cell r="AN535">
            <v>0</v>
          </cell>
        </row>
        <row r="548">
          <cell r="G548">
            <v>15751.810000000001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  <cell r="Y548">
            <v>0</v>
          </cell>
          <cell r="AB548">
            <v>0</v>
          </cell>
          <cell r="AE548">
            <v>0</v>
          </cell>
          <cell r="AH548">
            <v>0</v>
          </cell>
          <cell r="AK548">
            <v>6950.98</v>
          </cell>
          <cell r="AN548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  <cell r="Y627">
            <v>0</v>
          </cell>
          <cell r="AB627">
            <v>0</v>
          </cell>
          <cell r="AE627">
            <v>0</v>
          </cell>
          <cell r="AH627">
            <v>0</v>
          </cell>
          <cell r="AK627">
            <v>0</v>
          </cell>
          <cell r="AN627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  <cell r="Y664">
            <v>0</v>
          </cell>
          <cell r="AB664">
            <v>0</v>
          </cell>
          <cell r="AE664">
            <v>0</v>
          </cell>
          <cell r="AH664">
            <v>0</v>
          </cell>
          <cell r="AK664">
            <v>0</v>
          </cell>
          <cell r="AN664">
            <v>0</v>
          </cell>
        </row>
        <row r="672">
          <cell r="G672">
            <v>74608.75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  <cell r="Y672">
            <v>0</v>
          </cell>
          <cell r="AB672">
            <v>0</v>
          </cell>
          <cell r="AE672">
            <v>0</v>
          </cell>
          <cell r="AK672">
            <v>1479.3000000000002</v>
          </cell>
          <cell r="AN67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zoomScaleNormal="100" workbookViewId="0">
      <pane xSplit="2" ySplit="5" topLeftCell="D129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13" customWidth="1"/>
    <col min="2" max="2" width="65.7109375" customWidth="1"/>
    <col min="3" max="3" width="15.7109375" style="89" customWidth="1"/>
    <col min="4" max="4" width="12.42578125" style="356" customWidth="1"/>
    <col min="5" max="5" width="17.7109375" customWidth="1"/>
    <col min="6" max="6" width="13.7109375" customWidth="1"/>
    <col min="7" max="7" width="13.85546875" customWidth="1"/>
    <col min="8" max="8" width="16.7109375" customWidth="1"/>
    <col min="9" max="9" width="14.7109375" customWidth="1"/>
  </cols>
  <sheetData>
    <row r="1" spans="1:4" s="170" customFormat="1" ht="17.25" customHeight="1">
      <c r="A1" s="597" t="s">
        <v>385</v>
      </c>
      <c r="B1" s="597"/>
      <c r="C1" s="597"/>
      <c r="D1" s="355"/>
    </row>
    <row r="2" spans="1:4" ht="16.5" customHeight="1">
      <c r="A2" s="614" t="s">
        <v>303</v>
      </c>
      <c r="B2" s="614"/>
    </row>
    <row r="3" spans="1:4" ht="15" customHeight="1">
      <c r="A3" s="613" t="s">
        <v>372</v>
      </c>
      <c r="B3" s="613"/>
    </row>
    <row r="4" spans="1:4" s="2" customFormat="1" ht="15" customHeight="1">
      <c r="A4" s="265"/>
      <c r="B4" s="267" t="s">
        <v>207</v>
      </c>
      <c r="C4" s="266"/>
      <c r="D4" s="357"/>
    </row>
    <row r="5" spans="1:4" s="3" customFormat="1" ht="66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8" customHeight="1">
      <c r="A6" s="206"/>
      <c r="B6" s="263" t="s">
        <v>96</v>
      </c>
      <c r="C6" s="238"/>
      <c r="D6" s="30"/>
    </row>
    <row r="7" spans="1:4" s="41" customFormat="1" ht="15" customHeight="1">
      <c r="A7" s="39">
        <v>1</v>
      </c>
      <c r="B7" s="212" t="s">
        <v>205</v>
      </c>
      <c r="C7" s="165">
        <v>72874.278000000006</v>
      </c>
      <c r="D7" s="30"/>
    </row>
    <row r="8" spans="1:4" s="34" customFormat="1" ht="12" customHeight="1">
      <c r="A8" s="37"/>
      <c r="B8" s="14" t="s">
        <v>17</v>
      </c>
      <c r="C8" s="237"/>
      <c r="D8" s="358"/>
    </row>
    <row r="9" spans="1:4" s="33" customFormat="1" ht="24.75" customHeight="1">
      <c r="A9" s="94" t="s">
        <v>16</v>
      </c>
      <c r="B9" s="214" t="s">
        <v>302</v>
      </c>
      <c r="C9" s="98">
        <v>13204.174000000001</v>
      </c>
      <c r="D9" s="98"/>
    </row>
    <row r="10" spans="1:4" s="16" customFormat="1" ht="15.95" hidden="1" customHeight="1">
      <c r="A10" s="95" t="s">
        <v>95</v>
      </c>
      <c r="B10" s="216" t="s">
        <v>155</v>
      </c>
      <c r="C10" s="88">
        <v>7188.5240000000013</v>
      </c>
      <c r="D10" s="359"/>
    </row>
    <row r="11" spans="1:4" s="16" customFormat="1" ht="15.95" hidden="1" customHeight="1">
      <c r="A11" s="95" t="s">
        <v>21</v>
      </c>
      <c r="B11" s="218" t="s">
        <v>153</v>
      </c>
      <c r="C11" s="88">
        <v>1381</v>
      </c>
      <c r="D11" s="359"/>
    </row>
    <row r="12" spans="1:4" s="16" customFormat="1" ht="15.95" hidden="1" customHeight="1">
      <c r="A12" s="95" t="s">
        <v>22</v>
      </c>
      <c r="B12" s="216" t="s">
        <v>18</v>
      </c>
      <c r="C12" s="88">
        <v>4546.9799999999996</v>
      </c>
      <c r="D12" s="359"/>
    </row>
    <row r="13" spans="1:4" s="16" customFormat="1" ht="15.95" hidden="1" customHeight="1">
      <c r="A13" s="95" t="s">
        <v>23</v>
      </c>
      <c r="B13" s="216" t="s">
        <v>19</v>
      </c>
      <c r="C13" s="88">
        <v>0</v>
      </c>
      <c r="D13" s="359"/>
    </row>
    <row r="14" spans="1:4" s="16" customFormat="1" ht="15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5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5.95" hidden="1" customHeight="1">
      <c r="A16" s="95" t="s">
        <v>26</v>
      </c>
      <c r="B16" s="216" t="s">
        <v>103</v>
      </c>
      <c r="C16" s="88">
        <v>87.67</v>
      </c>
      <c r="D16" s="359"/>
    </row>
    <row r="17" spans="1:4" s="33" customFormat="1" ht="12.95" customHeight="1">
      <c r="A17" s="94" t="s">
        <v>27</v>
      </c>
      <c r="B17" s="214" t="s">
        <v>375</v>
      </c>
      <c r="C17" s="98">
        <v>0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0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88"/>
    </row>
    <row r="21" spans="1:4" s="33" customFormat="1" ht="12.95" hidden="1" customHeight="1">
      <c r="A21" s="95" t="s">
        <v>94</v>
      </c>
      <c r="B21" s="214" t="s">
        <v>33</v>
      </c>
      <c r="C21" s="98">
        <v>0</v>
      </c>
      <c r="D21" s="99"/>
    </row>
    <row r="22" spans="1:4" s="33" customFormat="1" ht="12.95" customHeight="1">
      <c r="A22" s="94" t="s">
        <v>40</v>
      </c>
      <c r="B22" s="214" t="s">
        <v>376</v>
      </c>
      <c r="C22" s="98">
        <v>11958.74</v>
      </c>
      <c r="D22" s="98"/>
    </row>
    <row r="23" spans="1:4" s="16" customFormat="1" ht="15.95" hidden="1" customHeight="1">
      <c r="A23" s="95" t="s">
        <v>41</v>
      </c>
      <c r="B23" s="216" t="s">
        <v>310</v>
      </c>
      <c r="C23" s="88">
        <v>4692.2</v>
      </c>
      <c r="D23" s="35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5.95" hidden="1" customHeight="1">
      <c r="A26" s="95" t="s">
        <v>44</v>
      </c>
      <c r="B26" s="216" t="s">
        <v>97</v>
      </c>
      <c r="C26" s="88">
        <v>7241.54</v>
      </c>
      <c r="D26" s="359"/>
    </row>
    <row r="27" spans="1:4" s="16" customFormat="1" ht="15.95" hidden="1" customHeight="1">
      <c r="A27" s="95" t="s">
        <v>45</v>
      </c>
      <c r="B27" s="216" t="s">
        <v>103</v>
      </c>
      <c r="C27" s="88">
        <v>25</v>
      </c>
      <c r="D27" s="359"/>
    </row>
    <row r="28" spans="1:4" s="329" customFormat="1" ht="15.95" customHeight="1">
      <c r="A28" s="94" t="s">
        <v>46</v>
      </c>
      <c r="B28" s="324" t="s">
        <v>91</v>
      </c>
      <c r="C28" s="98">
        <v>16712.027999999998</v>
      </c>
      <c r="D28" s="328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2" customHeight="1">
      <c r="A31" s="94" t="s">
        <v>50</v>
      </c>
      <c r="B31" s="214" t="s">
        <v>49</v>
      </c>
      <c r="C31" s="282">
        <v>27607.595999999998</v>
      </c>
      <c r="D31" s="98"/>
    </row>
    <row r="32" spans="1:4" s="35" customFormat="1" ht="12" customHeight="1">
      <c r="A32" s="95" t="s">
        <v>51</v>
      </c>
      <c r="B32" s="274" t="s">
        <v>35</v>
      </c>
      <c r="C32" s="88">
        <v>0</v>
      </c>
      <c r="D32" s="325"/>
    </row>
    <row r="33" spans="1:4" s="330" customFormat="1" ht="12" customHeight="1">
      <c r="A33" s="95" t="s">
        <v>52</v>
      </c>
      <c r="B33" s="324" t="s">
        <v>353</v>
      </c>
      <c r="C33" s="88">
        <v>1356.6959999999999</v>
      </c>
      <c r="D33" s="325"/>
    </row>
    <row r="34" spans="1:4" s="35" customFormat="1" ht="12" customHeight="1">
      <c r="A34" s="95" t="s">
        <v>53</v>
      </c>
      <c r="B34" s="214" t="s">
        <v>36</v>
      </c>
      <c r="C34" s="88">
        <v>26250.899999999998</v>
      </c>
      <c r="D34" s="88"/>
    </row>
    <row r="35" spans="1:4" s="34" customFormat="1" ht="12" hidden="1" customHeight="1">
      <c r="A35" s="37" t="s">
        <v>55</v>
      </c>
      <c r="B35" s="220" t="s">
        <v>203</v>
      </c>
      <c r="C35" s="67">
        <v>2348.7999999999997</v>
      </c>
      <c r="D35" s="360"/>
    </row>
    <row r="36" spans="1:4" s="34" customFormat="1" ht="12" hidden="1" customHeight="1">
      <c r="A36" s="37" t="s">
        <v>56</v>
      </c>
      <c r="B36" s="221" t="s">
        <v>81</v>
      </c>
      <c r="C36" s="67">
        <v>4245</v>
      </c>
      <c r="D36" s="360"/>
    </row>
    <row r="37" spans="1:4" s="34" customFormat="1" ht="12" hidden="1" customHeight="1">
      <c r="A37" s="37" t="s">
        <v>58</v>
      </c>
      <c r="B37" s="221" t="s">
        <v>82</v>
      </c>
      <c r="C37" s="67">
        <v>18714.099999999999</v>
      </c>
      <c r="D37" s="360"/>
    </row>
    <row r="38" spans="1:4" s="34" customFormat="1" ht="12" hidden="1" customHeight="1">
      <c r="A38" s="37" t="s">
        <v>60</v>
      </c>
      <c r="B38" s="222" t="s">
        <v>83</v>
      </c>
      <c r="C38" s="67">
        <v>943</v>
      </c>
      <c r="D38" s="360"/>
    </row>
    <row r="39" spans="1:4" s="34" customFormat="1" ht="12" hidden="1" customHeight="1">
      <c r="A39" s="37" t="s">
        <v>59</v>
      </c>
      <c r="B39" s="222" t="s">
        <v>84</v>
      </c>
      <c r="C39" s="67">
        <v>0</v>
      </c>
      <c r="D39" s="360"/>
    </row>
    <row r="40" spans="1:4" s="327" customFormat="1" ht="12" customHeight="1">
      <c r="A40" s="94" t="s">
        <v>70</v>
      </c>
      <c r="B40" s="324" t="s">
        <v>154</v>
      </c>
      <c r="C40" s="98">
        <v>3391.7399999999989</v>
      </c>
      <c r="D40" s="326"/>
    </row>
    <row r="41" spans="1:4" s="41" customFormat="1" ht="26.25" customHeight="1">
      <c r="A41" s="39" t="s">
        <v>34</v>
      </c>
      <c r="B41" s="212" t="s">
        <v>98</v>
      </c>
      <c r="C41" s="46">
        <v>18657.983</v>
      </c>
      <c r="D41" s="30"/>
    </row>
    <row r="42" spans="1:4" s="33" customFormat="1" ht="24" customHeight="1">
      <c r="A42" s="94" t="s">
        <v>37</v>
      </c>
      <c r="B42" s="214" t="s">
        <v>80</v>
      </c>
      <c r="C42" s="98">
        <v>8494.7129999999997</v>
      </c>
      <c r="D42" s="98"/>
    </row>
    <row r="43" spans="1:4" s="52" customFormat="1" ht="15.95" hidden="1" customHeight="1">
      <c r="A43" s="95" t="s">
        <v>146</v>
      </c>
      <c r="B43" s="216" t="s">
        <v>18</v>
      </c>
      <c r="C43" s="88">
        <v>2699</v>
      </c>
      <c r="D43" s="100"/>
    </row>
    <row r="44" spans="1:4" s="52" customFormat="1" ht="15.95" hidden="1" customHeight="1">
      <c r="A44" s="95" t="s">
        <v>147</v>
      </c>
      <c r="B44" s="218" t="s">
        <v>153</v>
      </c>
      <c r="C44" s="88">
        <v>3012.4059999999999</v>
      </c>
      <c r="D44" s="100"/>
    </row>
    <row r="45" spans="1:4" s="52" customFormat="1" ht="15.95" hidden="1" customHeight="1">
      <c r="A45" s="95" t="s">
        <v>148</v>
      </c>
      <c r="B45" s="216" t="s">
        <v>39</v>
      </c>
      <c r="C45" s="88">
        <v>968</v>
      </c>
      <c r="D45" s="100"/>
    </row>
    <row r="46" spans="1:4" s="52" customFormat="1" ht="15.95" hidden="1" customHeight="1">
      <c r="A46" s="95" t="s">
        <v>149</v>
      </c>
      <c r="B46" s="216" t="s">
        <v>19</v>
      </c>
      <c r="C46" s="88">
        <v>409.58099999999996</v>
      </c>
      <c r="D46" s="100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5.95" hidden="1" customHeight="1">
      <c r="A49" s="95" t="s">
        <v>152</v>
      </c>
      <c r="B49" s="216" t="s">
        <v>103</v>
      </c>
      <c r="C49" s="88">
        <v>1405.7259999999999</v>
      </c>
      <c r="D49" s="100"/>
    </row>
    <row r="50" spans="1:4" s="33" customFormat="1" ht="12.6" customHeight="1">
      <c r="A50" s="94" t="s">
        <v>38</v>
      </c>
      <c r="B50" s="214" t="s">
        <v>54</v>
      </c>
      <c r="C50" s="98">
        <v>10114.869999999999</v>
      </c>
      <c r="D50" s="99"/>
    </row>
    <row r="51" spans="1:4" s="17" customFormat="1" ht="12.6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6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6" customHeight="1">
      <c r="A53" s="95" t="s">
        <v>63</v>
      </c>
      <c r="B53" s="214" t="s">
        <v>36</v>
      </c>
      <c r="C53" s="88">
        <v>10114.869999999999</v>
      </c>
      <c r="D53" s="88"/>
    </row>
    <row r="54" spans="1:4" s="36" customFormat="1" ht="12.6" hidden="1" customHeight="1">
      <c r="A54" s="232" t="s">
        <v>64</v>
      </c>
      <c r="B54" s="220" t="s">
        <v>203</v>
      </c>
      <c r="C54" s="67">
        <v>283.02999999999997</v>
      </c>
      <c r="D54" s="361"/>
    </row>
    <row r="55" spans="1:4" s="36" customFormat="1" ht="12.6" hidden="1" customHeight="1">
      <c r="A55" s="232" t="s">
        <v>65</v>
      </c>
      <c r="B55" s="221" t="s">
        <v>81</v>
      </c>
      <c r="C55" s="67">
        <v>5623.64</v>
      </c>
      <c r="D55" s="361"/>
    </row>
    <row r="56" spans="1:4" s="36" customFormat="1" ht="12.6" hidden="1" customHeight="1">
      <c r="A56" s="232" t="s">
        <v>66</v>
      </c>
      <c r="B56" s="221" t="s">
        <v>82</v>
      </c>
      <c r="C56" s="67">
        <v>0</v>
      </c>
      <c r="D56" s="361"/>
    </row>
    <row r="57" spans="1:4" s="36" customFormat="1" ht="12.6" hidden="1" customHeight="1">
      <c r="A57" s="232" t="s">
        <v>67</v>
      </c>
      <c r="B57" s="222" t="s">
        <v>83</v>
      </c>
      <c r="C57" s="67">
        <v>4208.2</v>
      </c>
      <c r="D57" s="361"/>
    </row>
    <row r="58" spans="1:4" s="36" customFormat="1" ht="12.6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2.6" customHeight="1">
      <c r="A59" s="94" t="s">
        <v>352</v>
      </c>
      <c r="B59" s="214" t="s">
        <v>69</v>
      </c>
      <c r="C59" s="98">
        <v>48.4</v>
      </c>
      <c r="D59" s="362"/>
    </row>
    <row r="60" spans="1:4" s="323" customFormat="1" ht="15" customHeight="1">
      <c r="A60" s="39" t="s">
        <v>354</v>
      </c>
      <c r="B60" s="173" t="s">
        <v>377</v>
      </c>
      <c r="C60" s="46">
        <v>12641.939999999999</v>
      </c>
      <c r="D60" s="31"/>
    </row>
    <row r="61" spans="1:4" s="323" customFormat="1" ht="24.75" customHeight="1">
      <c r="A61" s="39" t="s">
        <v>358</v>
      </c>
      <c r="B61" s="173" t="s">
        <v>371</v>
      </c>
      <c r="C61" s="46">
        <v>6475.1399999999994</v>
      </c>
      <c r="D61" s="31"/>
    </row>
    <row r="62" spans="1:4" s="42" customFormat="1" ht="12.95" customHeight="1">
      <c r="A62" s="51" t="s">
        <v>361</v>
      </c>
      <c r="B62" s="79" t="s">
        <v>279</v>
      </c>
      <c r="C62" s="46">
        <v>91991.358000000007</v>
      </c>
      <c r="D62" s="30"/>
    </row>
    <row r="63" spans="1:4" s="42" customFormat="1" ht="12.95" customHeight="1">
      <c r="A63" s="51" t="s">
        <v>362</v>
      </c>
      <c r="B63" s="79" t="s">
        <v>99</v>
      </c>
      <c r="C63" s="46">
        <v>18657.983</v>
      </c>
      <c r="D63" s="363"/>
    </row>
    <row r="64" spans="1:4" s="42" customFormat="1" ht="27" customHeight="1">
      <c r="A64" s="43" t="s">
        <v>364</v>
      </c>
      <c r="B64" s="40" t="s">
        <v>156</v>
      </c>
      <c r="C64" s="92"/>
      <c r="D64" s="363"/>
    </row>
    <row r="65" spans="1:4" s="42" customFormat="1" ht="22.5" customHeight="1" thickBot="1">
      <c r="A65" s="51" t="s">
        <v>365</v>
      </c>
      <c r="B65" s="227" t="s">
        <v>218</v>
      </c>
      <c r="C65" s="228">
        <v>110649.34100000001</v>
      </c>
      <c r="D65" s="30"/>
    </row>
    <row r="66" spans="1:4" s="42" customFormat="1" ht="21.75" customHeight="1" thickBot="1">
      <c r="A66" s="43" t="s">
        <v>366</v>
      </c>
      <c r="B66" s="229" t="s">
        <v>72</v>
      </c>
      <c r="C66" s="168">
        <v>-115935</v>
      </c>
      <c r="D66" s="364"/>
    </row>
    <row r="67" spans="1:4" s="41" customFormat="1" ht="19.5" customHeight="1">
      <c r="A67" s="43" t="s">
        <v>367</v>
      </c>
      <c r="B67" s="229" t="s">
        <v>71</v>
      </c>
      <c r="C67" s="87">
        <v>90059.140000000014</v>
      </c>
      <c r="D67" s="365"/>
    </row>
    <row r="68" spans="1:4" s="53" customFormat="1" ht="14.25" hidden="1" customHeight="1">
      <c r="A68" s="96" t="s">
        <v>86</v>
      </c>
      <c r="B68" s="44" t="s">
        <v>85</v>
      </c>
      <c r="C68" s="88">
        <v>25345</v>
      </c>
      <c r="D68" s="366" t="e">
        <f>+#REF!*#REF!*6+#REF!*#REF!*6</f>
        <v>#REF!</v>
      </c>
    </row>
    <row r="69" spans="1:4" s="59" customFormat="1" ht="14.25" hidden="1" customHeight="1">
      <c r="A69" s="96" t="s">
        <v>87</v>
      </c>
      <c r="B69" s="44" t="s">
        <v>90</v>
      </c>
      <c r="C69" s="88">
        <v>64714.140000000007</v>
      </c>
      <c r="D69" s="367" t="e">
        <f>+#REF!*#REF!*6+#REF!*#REF!*6</f>
        <v>#REF!</v>
      </c>
    </row>
    <row r="70" spans="1:4" s="41" customFormat="1" ht="18" customHeight="1">
      <c r="A70" s="43" t="s">
        <v>368</v>
      </c>
      <c r="B70" s="229" t="s">
        <v>74</v>
      </c>
      <c r="C70" s="87">
        <v>88025.56</v>
      </c>
      <c r="D70" s="368"/>
    </row>
    <row r="71" spans="1:4" s="45" customFormat="1" ht="15" customHeight="1">
      <c r="A71" s="96" t="s">
        <v>88</v>
      </c>
      <c r="B71" s="44" t="s">
        <v>85</v>
      </c>
      <c r="C71" s="209">
        <v>25853</v>
      </c>
      <c r="D71" s="363"/>
    </row>
    <row r="72" spans="1:4" s="45" customFormat="1" ht="15" customHeight="1" thickBot="1">
      <c r="A72" s="96" t="s">
        <v>89</v>
      </c>
      <c r="B72" s="44" t="s">
        <v>90</v>
      </c>
      <c r="C72" s="88">
        <v>62172.560000000005</v>
      </c>
      <c r="D72" s="363"/>
    </row>
    <row r="73" spans="1:4" s="42" customFormat="1" ht="30.75" customHeight="1" thickBot="1">
      <c r="A73" s="39" t="s">
        <v>369</v>
      </c>
      <c r="B73" s="230" t="s">
        <v>350</v>
      </c>
      <c r="C73" s="169">
        <v>-138558.78100000002</v>
      </c>
      <c r="D73" s="364"/>
    </row>
    <row r="74" spans="1:4" s="8" customFormat="1" ht="16.5" customHeight="1">
      <c r="A74" s="206"/>
      <c r="B74" s="207" t="s">
        <v>370</v>
      </c>
      <c r="C74" s="97"/>
      <c r="D74" s="358"/>
    </row>
    <row r="75" spans="1:4" s="8" customFormat="1" ht="15.75" customHeight="1">
      <c r="A75" s="103"/>
      <c r="B75" s="104" t="s">
        <v>349</v>
      </c>
      <c r="C75" s="31">
        <v>45193</v>
      </c>
      <c r="D75" s="358"/>
    </row>
    <row r="76" spans="1:4" s="10" customFormat="1" ht="15.95" customHeight="1">
      <c r="A76" s="28"/>
      <c r="B76" s="6" t="s">
        <v>378</v>
      </c>
      <c r="C76" s="283">
        <v>29587</v>
      </c>
      <c r="D76" s="358"/>
    </row>
    <row r="77" spans="1:4" s="10" customFormat="1" ht="15.95" customHeight="1">
      <c r="A77" s="28"/>
      <c r="B77" s="6" t="s">
        <v>379</v>
      </c>
      <c r="C77" s="283">
        <v>2708</v>
      </c>
      <c r="D77" s="358">
        <v>-27.54</v>
      </c>
    </row>
    <row r="78" spans="1:4" s="10" customFormat="1" ht="15.95" customHeight="1">
      <c r="A78" s="28"/>
      <c r="B78" s="6" t="s">
        <v>380</v>
      </c>
      <c r="C78" s="283">
        <v>9632</v>
      </c>
      <c r="D78" s="358">
        <v>3451.58</v>
      </c>
    </row>
    <row r="79" spans="1:4" s="10" customFormat="1" ht="15.95" customHeight="1">
      <c r="A79" s="28"/>
      <c r="B79" s="6" t="s">
        <v>280</v>
      </c>
      <c r="C79" s="283">
        <v>0</v>
      </c>
      <c r="D79" s="358"/>
    </row>
    <row r="80" spans="1:4" s="10" customFormat="1" ht="15.95" customHeight="1">
      <c r="A80" s="28"/>
      <c r="B80" s="6" t="s">
        <v>381</v>
      </c>
      <c r="C80" s="283">
        <v>3266</v>
      </c>
      <c r="D80" s="358">
        <v>-107.7</v>
      </c>
    </row>
    <row r="81" spans="1:4" s="49" customFormat="1" ht="17.25" customHeight="1">
      <c r="A81" s="56"/>
      <c r="B81" s="154" t="s">
        <v>281</v>
      </c>
      <c r="C81" s="46">
        <v>70538</v>
      </c>
      <c r="D81" s="369"/>
    </row>
    <row r="82" spans="1:4" s="10" customFormat="1" ht="5.25" customHeight="1">
      <c r="A82" s="28"/>
      <c r="B82" s="6"/>
      <c r="C82" s="31"/>
      <c r="D82" s="358"/>
    </row>
    <row r="83" spans="1:4" s="49" customFormat="1" ht="15.75" customHeight="1">
      <c r="A83" s="105"/>
      <c r="B83" s="104" t="s">
        <v>351</v>
      </c>
      <c r="C83" s="31">
        <v>42509</v>
      </c>
      <c r="D83" s="369"/>
    </row>
    <row r="84" spans="1:4" s="10" customFormat="1" ht="12" hidden="1" customHeight="1">
      <c r="A84" s="28"/>
      <c r="B84" s="6" t="s">
        <v>378</v>
      </c>
      <c r="C84" s="283">
        <v>30175</v>
      </c>
      <c r="D84" s="358"/>
    </row>
    <row r="85" spans="1:4" s="10" customFormat="1" ht="12" hidden="1" customHeight="1">
      <c r="A85" s="28"/>
      <c r="B85" s="6" t="s">
        <v>379</v>
      </c>
      <c r="C85" s="283">
        <v>2138</v>
      </c>
      <c r="D85" s="358"/>
    </row>
    <row r="86" spans="1:4" s="10" customFormat="1" ht="12" hidden="1" customHeight="1">
      <c r="A86" s="28"/>
      <c r="B86" s="6" t="s">
        <v>380</v>
      </c>
      <c r="C86" s="283">
        <v>7314</v>
      </c>
      <c r="D86" s="358"/>
    </row>
    <row r="87" spans="1:4" s="10" customFormat="1" ht="12" hidden="1" customHeight="1">
      <c r="A87" s="28"/>
      <c r="B87" s="6" t="s">
        <v>280</v>
      </c>
      <c r="C87" s="283">
        <v>0</v>
      </c>
      <c r="D87" s="358"/>
    </row>
    <row r="88" spans="1:4" s="10" customFormat="1" ht="12" hidden="1" customHeight="1">
      <c r="A88" s="28"/>
      <c r="B88" s="6" t="s">
        <v>381</v>
      </c>
      <c r="C88" s="283">
        <v>2882</v>
      </c>
      <c r="D88" s="358"/>
    </row>
    <row r="89" spans="1:4" s="49" customFormat="1" ht="18" customHeight="1">
      <c r="A89" s="56"/>
      <c r="B89" s="154" t="s">
        <v>282</v>
      </c>
      <c r="C89" s="75">
        <v>68362</v>
      </c>
      <c r="D89" s="369"/>
    </row>
    <row r="90" spans="1:4" s="10" customFormat="1" ht="12" customHeight="1">
      <c r="A90" s="28"/>
      <c r="B90" s="15" t="s">
        <v>283</v>
      </c>
      <c r="C90" s="174">
        <v>0.96915137939833851</v>
      </c>
      <c r="D90" s="358"/>
    </row>
    <row r="91" spans="1:4" s="9" customFormat="1" ht="15.95" customHeight="1">
      <c r="A91" s="12"/>
      <c r="B91" s="154" t="s">
        <v>73</v>
      </c>
      <c r="C91" s="75">
        <v>4717.5800000000163</v>
      </c>
      <c r="D91" s="369"/>
    </row>
    <row r="92" spans="1:4" s="10" customFormat="1" ht="15.95" customHeight="1">
      <c r="A92" s="28"/>
      <c r="B92" s="226" t="s">
        <v>272</v>
      </c>
      <c r="C92" s="86">
        <v>2684</v>
      </c>
      <c r="D92" s="358"/>
    </row>
    <row r="93" spans="1:4" s="10" customFormat="1" ht="15.95" customHeight="1">
      <c r="A93" s="28"/>
      <c r="B93" s="226" t="s">
        <v>271</v>
      </c>
      <c r="C93" s="87">
        <v>2033.5800000000163</v>
      </c>
      <c r="D93" s="358"/>
    </row>
    <row r="94" spans="1:4" s="10" customFormat="1" ht="15.95" customHeight="1">
      <c r="A94" s="284"/>
      <c r="B94" s="285" t="s">
        <v>213</v>
      </c>
      <c r="C94" s="102"/>
      <c r="D94" s="260"/>
    </row>
    <row r="95" spans="1:4" s="10" customFormat="1" ht="15.95" customHeight="1">
      <c r="A95" s="28"/>
      <c r="B95" s="58" t="s">
        <v>386</v>
      </c>
      <c r="C95" s="67"/>
      <c r="D95" s="358"/>
    </row>
    <row r="96" spans="1:4" s="16" customFormat="1" ht="15.95" hidden="1" customHeight="1">
      <c r="A96" s="290"/>
      <c r="B96" s="14" t="s">
        <v>208</v>
      </c>
      <c r="C96" s="205">
        <v>379</v>
      </c>
      <c r="D96" s="359"/>
    </row>
    <row r="97" spans="1:9" s="16" customFormat="1" ht="15.95" hidden="1" customHeight="1">
      <c r="A97" s="290"/>
      <c r="B97" s="14" t="s">
        <v>209</v>
      </c>
      <c r="C97" s="205">
        <v>1979</v>
      </c>
      <c r="D97" s="359"/>
    </row>
    <row r="98" spans="1:9" s="16" customFormat="1" ht="15.95" customHeight="1">
      <c r="A98" s="290"/>
      <c r="B98" s="15" t="s">
        <v>212</v>
      </c>
      <c r="C98" s="98">
        <v>2358</v>
      </c>
      <c r="D98" s="359"/>
    </row>
    <row r="99" spans="1:9" s="16" customFormat="1" ht="15.95" customHeight="1">
      <c r="A99" s="290"/>
      <c r="B99" s="6" t="s">
        <v>387</v>
      </c>
      <c r="C99" s="88"/>
      <c r="D99" s="359"/>
    </row>
    <row r="100" spans="1:9" s="16" customFormat="1" ht="15.95" hidden="1" customHeight="1">
      <c r="A100" s="290"/>
      <c r="B100" s="14" t="s">
        <v>208</v>
      </c>
      <c r="C100" s="205">
        <v>95</v>
      </c>
      <c r="D100" s="359"/>
    </row>
    <row r="101" spans="1:9" s="16" customFormat="1" ht="15.95" hidden="1" customHeight="1">
      <c r="A101" s="290"/>
      <c r="B101" s="14" t="s">
        <v>209</v>
      </c>
      <c r="C101" s="205">
        <v>498</v>
      </c>
      <c r="D101" s="359"/>
    </row>
    <row r="102" spans="1:9" s="10" customFormat="1" ht="15.95" customHeight="1">
      <c r="A102" s="28"/>
      <c r="B102" s="15" t="s">
        <v>212</v>
      </c>
      <c r="C102" s="98">
        <v>593</v>
      </c>
      <c r="D102" s="358"/>
    </row>
    <row r="103" spans="1:9" s="288" customFormat="1" ht="15.95" customHeight="1">
      <c r="A103" s="286"/>
      <c r="C103" s="287"/>
      <c r="D103" s="370"/>
      <c r="E103" s="610" t="s">
        <v>75</v>
      </c>
      <c r="F103" s="610"/>
      <c r="G103" s="610"/>
      <c r="H103" s="610"/>
      <c r="I103" s="610"/>
    </row>
    <row r="104" spans="1:9" s="288" customFormat="1" ht="26.1" customHeight="1">
      <c r="A104" s="286"/>
      <c r="C104" s="287"/>
      <c r="D104" s="370"/>
      <c r="E104" s="610" t="str">
        <f>+A2</f>
        <v xml:space="preserve">Кирова ул, д.4 </v>
      </c>
      <c r="F104" s="610"/>
      <c r="G104" s="610"/>
      <c r="H104" s="610"/>
      <c r="I104" s="610"/>
    </row>
    <row r="105" spans="1:9" ht="12.95" customHeight="1" thickBot="1">
      <c r="A105" s="172"/>
      <c r="B105" s="2"/>
      <c r="C105" s="125"/>
      <c r="E105" s="611" t="s">
        <v>79</v>
      </c>
      <c r="F105" s="612"/>
      <c r="G105" s="612"/>
      <c r="H105" s="612"/>
      <c r="I105" s="612"/>
    </row>
    <row r="106" spans="1:9" ht="12.95" customHeight="1">
      <c r="E106" s="601" t="s">
        <v>388</v>
      </c>
      <c r="F106" s="602"/>
      <c r="G106" s="602"/>
      <c r="H106" s="602"/>
      <c r="I106" s="603"/>
    </row>
    <row r="107" spans="1:9" ht="12.95" customHeight="1">
      <c r="E107" s="604" t="s">
        <v>127</v>
      </c>
      <c r="F107" s="605"/>
      <c r="G107" s="605"/>
      <c r="H107" s="605"/>
      <c r="I107" s="606"/>
    </row>
    <row r="108" spans="1:9" ht="12.95" customHeight="1">
      <c r="B108" s="289"/>
      <c r="E108" s="604" t="s">
        <v>0</v>
      </c>
      <c r="F108" s="605"/>
      <c r="G108" s="605"/>
      <c r="H108" s="605"/>
      <c r="I108" s="606"/>
    </row>
    <row r="109" spans="1:9" ht="12.95" customHeight="1">
      <c r="E109" s="604" t="s">
        <v>128</v>
      </c>
      <c r="F109" s="605"/>
      <c r="G109" s="605"/>
      <c r="H109" s="605"/>
      <c r="I109" s="606"/>
    </row>
    <row r="110" spans="1:9" ht="12.95" customHeight="1">
      <c r="E110" s="604" t="s">
        <v>129</v>
      </c>
      <c r="F110" s="605"/>
      <c r="G110" s="605"/>
      <c r="H110" s="605"/>
      <c r="I110" s="606"/>
    </row>
    <row r="111" spans="1:9" ht="12.95" customHeight="1">
      <c r="E111" s="604" t="s">
        <v>130</v>
      </c>
      <c r="F111" s="605"/>
      <c r="G111" s="605"/>
      <c r="H111" s="605"/>
      <c r="I111" s="606"/>
    </row>
    <row r="112" spans="1:9" ht="12.95" customHeight="1">
      <c r="E112" s="604" t="s">
        <v>3</v>
      </c>
      <c r="F112" s="605"/>
      <c r="G112" s="605"/>
      <c r="H112" s="605"/>
      <c r="I112" s="606"/>
    </row>
    <row r="113" spans="5:9" ht="12.95" customHeight="1">
      <c r="E113" s="604" t="s">
        <v>131</v>
      </c>
      <c r="F113" s="605"/>
      <c r="G113" s="605"/>
      <c r="H113" s="605"/>
      <c r="I113" s="606"/>
    </row>
    <row r="114" spans="5:9" ht="12.95" customHeight="1">
      <c r="E114" s="604" t="s">
        <v>132</v>
      </c>
      <c r="F114" s="605"/>
      <c r="G114" s="605"/>
      <c r="H114" s="605"/>
      <c r="I114" s="606"/>
    </row>
    <row r="115" spans="5:9" ht="12.95" customHeight="1" thickBot="1">
      <c r="E115" s="607" t="s">
        <v>357</v>
      </c>
      <c r="F115" s="608"/>
      <c r="G115" s="608"/>
      <c r="H115" s="608"/>
      <c r="I115" s="609"/>
    </row>
    <row r="116" spans="5:9">
      <c r="E116" s="26"/>
      <c r="F116" s="26"/>
      <c r="G116" s="26"/>
    </row>
    <row r="117" spans="5:9" ht="13.5" thickBot="1"/>
    <row r="118" spans="5:9" ht="27.95" customHeight="1" thickBot="1">
      <c r="E118" s="598" t="s">
        <v>317</v>
      </c>
      <c r="F118" s="599"/>
      <c r="G118" s="599"/>
      <c r="H118" s="599"/>
      <c r="I118" s="600"/>
    </row>
    <row r="119" spans="5:9" ht="24" customHeight="1" thickBot="1">
      <c r="E119" s="193" t="s">
        <v>382</v>
      </c>
      <c r="F119" s="617" t="s">
        <v>284</v>
      </c>
      <c r="G119" s="617"/>
      <c r="H119" s="615" t="s">
        <v>5</v>
      </c>
      <c r="I119" s="616"/>
    </row>
    <row r="120" spans="5:9" ht="15" customHeight="1" thickTop="1">
      <c r="E120" s="317" t="s">
        <v>4</v>
      </c>
      <c r="F120" s="618"/>
      <c r="G120" s="619"/>
      <c r="H120" s="620">
        <v>2541</v>
      </c>
      <c r="I120" s="621"/>
    </row>
    <row r="121" spans="5:9">
      <c r="E121" s="194"/>
      <c r="F121" s="579"/>
      <c r="G121" s="580"/>
      <c r="H121" s="577"/>
      <c r="I121" s="578"/>
    </row>
    <row r="122" spans="5:9">
      <c r="E122" s="194"/>
      <c r="F122" s="579"/>
      <c r="G122" s="580"/>
      <c r="H122" s="577"/>
      <c r="I122" s="578"/>
    </row>
    <row r="123" spans="5:9">
      <c r="E123" s="194"/>
      <c r="F123" s="579"/>
      <c r="G123" s="580"/>
      <c r="H123" s="577"/>
      <c r="I123" s="578"/>
    </row>
    <row r="124" spans="5:9">
      <c r="E124" s="194"/>
      <c r="F124" s="579"/>
      <c r="G124" s="580"/>
      <c r="H124" s="577"/>
      <c r="I124" s="578"/>
    </row>
    <row r="125" spans="5:9">
      <c r="E125" s="194"/>
      <c r="F125" s="579"/>
      <c r="G125" s="580"/>
      <c r="H125" s="577"/>
      <c r="I125" s="578"/>
    </row>
    <row r="126" spans="5:9">
      <c r="E126" s="194"/>
      <c r="F126" s="579"/>
      <c r="G126" s="580"/>
      <c r="H126" s="577"/>
      <c r="I126" s="578"/>
    </row>
    <row r="127" spans="5:9">
      <c r="E127" s="194"/>
      <c r="F127" s="579"/>
      <c r="G127" s="580"/>
      <c r="H127" s="577"/>
      <c r="I127" s="578"/>
    </row>
    <row r="128" spans="5:9" ht="14.25">
      <c r="E128" s="72"/>
      <c r="F128" s="581"/>
      <c r="G128" s="582"/>
      <c r="H128" s="577"/>
      <c r="I128" s="578"/>
    </row>
    <row r="129" spans="5:9" ht="15" thickBot="1">
      <c r="E129" s="195"/>
      <c r="F129" s="592"/>
      <c r="G129" s="593"/>
      <c r="H129" s="586"/>
      <c r="I129" s="587"/>
    </row>
    <row r="130" spans="5:9" ht="15" thickBot="1">
      <c r="E130" s="192"/>
      <c r="F130" s="583" t="s">
        <v>383</v>
      </c>
      <c r="G130" s="584"/>
      <c r="H130" s="588"/>
      <c r="I130" s="589"/>
    </row>
    <row r="134" spans="5:9" ht="21.75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18.75" customHeight="1">
      <c r="E136" s="594" t="s">
        <v>101</v>
      </c>
      <c r="F136" s="595"/>
      <c r="G136" s="595"/>
      <c r="H136" s="596"/>
      <c r="I136" s="163">
        <f>+C66</f>
        <v>-115935</v>
      </c>
    </row>
    <row r="137" spans="5:9" ht="57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3.5" thickTop="1">
      <c r="E138" s="123" t="s">
        <v>77</v>
      </c>
      <c r="F138" s="159">
        <f>+C67</f>
        <v>90059.140000000014</v>
      </c>
      <c r="G138" s="159">
        <f>+C70</f>
        <v>88025.56</v>
      </c>
      <c r="H138" s="159">
        <f>+C65</f>
        <v>110649.34100000001</v>
      </c>
      <c r="I138" s="160">
        <f>+G138-H138</f>
        <v>-22623.781000000017</v>
      </c>
    </row>
    <row r="139" spans="5:9">
      <c r="E139" s="188" t="s">
        <v>306</v>
      </c>
      <c r="F139" s="189"/>
      <c r="G139" s="156">
        <f>+G138/F138</f>
        <v>0.97741950456111382</v>
      </c>
      <c r="H139" s="156">
        <f>+H138/F138</f>
        <v>1.2286297759450069</v>
      </c>
      <c r="I139" s="64"/>
    </row>
    <row r="140" spans="5:9">
      <c r="E140" s="124" t="s">
        <v>78</v>
      </c>
      <c r="F140" s="161">
        <f>+C75</f>
        <v>45193</v>
      </c>
      <c r="G140" s="161">
        <f>+C83</f>
        <v>42509</v>
      </c>
      <c r="H140" s="161">
        <f>+F140-D76-D77-D78-D80</f>
        <v>41876.659999999996</v>
      </c>
      <c r="I140" s="160">
        <f>+G140-H140</f>
        <v>632.34000000000378</v>
      </c>
    </row>
    <row r="141" spans="5:9" ht="13.5" thickBot="1">
      <c r="E141" s="190" t="s">
        <v>306</v>
      </c>
      <c r="F141" s="191"/>
      <c r="G141" s="157">
        <f>+G140/F140</f>
        <v>0.94061027150222376</v>
      </c>
      <c r="H141" s="157">
        <f>+H140/G140</f>
        <v>0.98512456185748887</v>
      </c>
      <c r="I141" s="158"/>
    </row>
    <row r="142" spans="5:9" ht="13.5" thickBot="1">
      <c r="E142" s="147" t="s">
        <v>308</v>
      </c>
      <c r="F142" s="162">
        <f>+F140+F138</f>
        <v>135252.14000000001</v>
      </c>
      <c r="G142" s="162">
        <f>+G140+G138</f>
        <v>130534.56</v>
      </c>
      <c r="H142" s="162">
        <f>+H140+H138</f>
        <v>152526.00100000002</v>
      </c>
      <c r="I142" s="196">
        <f>+I140+I138</f>
        <v>-21991.441000000013</v>
      </c>
    </row>
    <row r="143" spans="5:9" ht="13.5" thickBot="1">
      <c r="E143" s="625" t="s">
        <v>306</v>
      </c>
      <c r="F143" s="626"/>
      <c r="G143" s="149">
        <f>+G142/F142</f>
        <v>0.9651201082659393</v>
      </c>
      <c r="H143" s="149">
        <f>+H142/G142</f>
        <v>1.168472173193061</v>
      </c>
      <c r="I143" s="148"/>
    </row>
    <row r="144" spans="5:9" ht="16.5" customHeight="1" thickBot="1">
      <c r="E144" s="622" t="s">
        <v>1</v>
      </c>
      <c r="F144" s="623"/>
      <c r="G144" s="623"/>
      <c r="H144" s="624"/>
      <c r="I144" s="164">
        <f>+I136+I142</f>
        <v>-137926.44100000002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-136126.44100000002</v>
      </c>
    </row>
  </sheetData>
  <mergeCells count="47">
    <mergeCell ref="F123:G123"/>
    <mergeCell ref="F124:G124"/>
    <mergeCell ref="F125:G125"/>
    <mergeCell ref="F126:G126"/>
    <mergeCell ref="H123:I123"/>
    <mergeCell ref="H124:I124"/>
    <mergeCell ref="H119:I119"/>
    <mergeCell ref="F119:G119"/>
    <mergeCell ref="H121:I121"/>
    <mergeCell ref="H122:I122"/>
    <mergeCell ref="F120:G120"/>
    <mergeCell ref="H120:I120"/>
    <mergeCell ref="F121:G121"/>
    <mergeCell ref="F122:G122"/>
    <mergeCell ref="A3:B3"/>
    <mergeCell ref="A2:B2"/>
    <mergeCell ref="E113:I113"/>
    <mergeCell ref="E114:I114"/>
    <mergeCell ref="E110:I110"/>
    <mergeCell ref="E111:I111"/>
    <mergeCell ref="E112:I112"/>
    <mergeCell ref="A1:C1"/>
    <mergeCell ref="E118:I118"/>
    <mergeCell ref="E106:I106"/>
    <mergeCell ref="E108:I108"/>
    <mergeCell ref="E109:I109"/>
    <mergeCell ref="E115:I115"/>
    <mergeCell ref="E107:I107"/>
    <mergeCell ref="E103:I103"/>
    <mergeCell ref="E104:I104"/>
    <mergeCell ref="E105:I105"/>
    <mergeCell ref="F130:G130"/>
    <mergeCell ref="E134:I134"/>
    <mergeCell ref="H129:I129"/>
    <mergeCell ref="H130:I130"/>
    <mergeCell ref="E146:H146"/>
    <mergeCell ref="E147:H147"/>
    <mergeCell ref="F129:G129"/>
    <mergeCell ref="E136:H136"/>
    <mergeCell ref="E144:H144"/>
    <mergeCell ref="E143:F143"/>
    <mergeCell ref="H125:I125"/>
    <mergeCell ref="H126:I126"/>
    <mergeCell ref="F127:G127"/>
    <mergeCell ref="F128:G128"/>
    <mergeCell ref="H127:I127"/>
    <mergeCell ref="H128:I128"/>
  </mergeCells>
  <phoneticPr fontId="11" type="noConversion"/>
  <pageMargins left="0.78740157480314965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2"/>
  <sheetViews>
    <sheetView tabSelected="1" topLeftCell="A133" workbookViewId="0">
      <selection activeCell="W95" sqref="W95"/>
    </sheetView>
  </sheetViews>
  <sheetFormatPr defaultRowHeight="12.75"/>
  <cols>
    <col min="1" max="1" width="6.7109375" customWidth="1"/>
    <col min="2" max="2" width="65.7109375" customWidth="1"/>
    <col min="3" max="3" width="8.28515625" hidden="1" customWidth="1"/>
    <col min="4" max="14" width="9.7109375" hidden="1" customWidth="1"/>
    <col min="15" max="15" width="0" hidden="1" customWidth="1"/>
    <col min="16" max="17" width="9.28515625" hidden="1" customWidth="1"/>
    <col min="18" max="18" width="9.42578125" hidden="1" customWidth="1"/>
    <col min="19" max="19" width="13.5703125" customWidth="1"/>
    <col min="20" max="20" width="10.85546875" style="32" customWidth="1"/>
    <col min="21" max="24" width="16.7109375" customWidth="1"/>
    <col min="25" max="25" width="13.140625" customWidth="1"/>
  </cols>
  <sheetData>
    <row r="1" spans="1:20" ht="19.5" customHeight="1">
      <c r="A1" s="656" t="s">
        <v>385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20" ht="15" customHeight="1">
      <c r="A2" s="252"/>
      <c r="B2" s="152" t="s">
        <v>241</v>
      </c>
      <c r="C2" s="22"/>
      <c r="D2" s="22"/>
      <c r="E2" s="22"/>
      <c r="F2" s="22"/>
      <c r="G2" s="453" t="s">
        <v>396</v>
      </c>
      <c r="H2" s="454">
        <v>2452.5</v>
      </c>
      <c r="I2" s="455"/>
      <c r="J2" s="456"/>
    </row>
    <row r="3" spans="1:20" ht="15" customHeight="1">
      <c r="A3" s="696" t="s">
        <v>372</v>
      </c>
      <c r="B3" s="696"/>
      <c r="C3" s="457"/>
      <c r="D3" s="457"/>
      <c r="E3" s="457"/>
      <c r="F3" s="457"/>
      <c r="G3" s="453" t="s">
        <v>397</v>
      </c>
      <c r="H3" s="454">
        <v>0</v>
      </c>
      <c r="I3" s="457"/>
      <c r="J3" s="456"/>
    </row>
    <row r="4" spans="1:20" s="20" customFormat="1" ht="15" customHeight="1" thickBot="1">
      <c r="A4" s="265"/>
      <c r="B4" s="267" t="s">
        <v>207</v>
      </c>
      <c r="C4" s="265"/>
      <c r="D4" s="265"/>
      <c r="E4" s="458"/>
      <c r="F4" s="458"/>
      <c r="G4" s="27" t="s">
        <v>398</v>
      </c>
      <c r="H4" s="454">
        <f>SUM(H2:H3)</f>
        <v>2452.5</v>
      </c>
      <c r="I4" s="459"/>
      <c r="J4" s="459"/>
      <c r="T4" s="426"/>
    </row>
    <row r="5" spans="1:20" s="468" customFormat="1" ht="15" hidden="1" customHeight="1">
      <c r="A5" s="460"/>
      <c r="B5" s="461" t="s">
        <v>399</v>
      </c>
      <c r="C5" s="462">
        <f>+H4</f>
        <v>2452.5</v>
      </c>
      <c r="D5" s="463" t="s">
        <v>400</v>
      </c>
      <c r="E5" s="464" t="s">
        <v>401</v>
      </c>
      <c r="F5" s="464" t="s">
        <v>402</v>
      </c>
      <c r="G5" s="464" t="s">
        <v>403</v>
      </c>
      <c r="H5" s="465" t="s">
        <v>404</v>
      </c>
      <c r="I5" s="464" t="s">
        <v>405</v>
      </c>
      <c r="J5" s="464" t="s">
        <v>406</v>
      </c>
      <c r="K5" s="466">
        <f>+H4</f>
        <v>2452.5</v>
      </c>
      <c r="L5" s="467" t="s">
        <v>400</v>
      </c>
      <c r="M5" s="465" t="s">
        <v>407</v>
      </c>
      <c r="N5" s="464" t="s">
        <v>408</v>
      </c>
      <c r="O5" s="465" t="s">
        <v>409</v>
      </c>
      <c r="P5" s="464" t="s">
        <v>410</v>
      </c>
      <c r="Q5" s="465" t="s">
        <v>411</v>
      </c>
      <c r="R5" s="464" t="s">
        <v>412</v>
      </c>
      <c r="S5" s="720" t="s">
        <v>413</v>
      </c>
      <c r="T5" s="721"/>
    </row>
    <row r="6" spans="1:20" s="3" customFormat="1" ht="69.75" customHeight="1" thickBot="1">
      <c r="A6" s="211" t="s">
        <v>374</v>
      </c>
      <c r="B6" s="73" t="s">
        <v>363</v>
      </c>
      <c r="C6" s="469" t="s">
        <v>414</v>
      </c>
      <c r="D6" s="470" t="s">
        <v>415</v>
      </c>
      <c r="E6" s="471" t="s">
        <v>416</v>
      </c>
      <c r="F6" s="471" t="s">
        <v>416</v>
      </c>
      <c r="G6" s="471" t="s">
        <v>416</v>
      </c>
      <c r="H6" s="471" t="s">
        <v>416</v>
      </c>
      <c r="I6" s="471" t="s">
        <v>416</v>
      </c>
      <c r="J6" s="471" t="s">
        <v>416</v>
      </c>
      <c r="K6" s="472" t="s">
        <v>414</v>
      </c>
      <c r="L6" s="473" t="s">
        <v>415</v>
      </c>
      <c r="M6" s="471" t="s">
        <v>416</v>
      </c>
      <c r="N6" s="471" t="s">
        <v>416</v>
      </c>
      <c r="O6" s="471" t="s">
        <v>416</v>
      </c>
      <c r="P6" s="471" t="s">
        <v>416</v>
      </c>
      <c r="Q6" s="471" t="s">
        <v>416</v>
      </c>
      <c r="R6" s="471" t="s">
        <v>416</v>
      </c>
      <c r="S6" s="283" t="s">
        <v>417</v>
      </c>
      <c r="T6" s="283" t="s">
        <v>390</v>
      </c>
    </row>
    <row r="7" spans="1:20" s="38" customFormat="1" ht="16.5" customHeight="1" thickTop="1">
      <c r="A7" s="206"/>
      <c r="B7" s="263" t="s">
        <v>96</v>
      </c>
      <c r="C7" s="474">
        <f>+C10+C18+C22+C23+C29+C32+C41+C42+C61+C62</f>
        <v>16.470000000000002</v>
      </c>
      <c r="D7" s="474">
        <f>+C7*C5</f>
        <v>40392.675000000003</v>
      </c>
      <c r="E7" s="231"/>
      <c r="F7" s="231"/>
      <c r="G7" s="231"/>
      <c r="H7" s="231"/>
      <c r="I7" s="231"/>
      <c r="J7" s="231"/>
      <c r="K7" s="474">
        <f>+K10+K18+K22+K23+K29+K32+K41+K42+K61+K62</f>
        <v>17.13</v>
      </c>
      <c r="L7" s="475">
        <f>+K7*C5</f>
        <v>42011.324999999997</v>
      </c>
      <c r="M7" s="231"/>
      <c r="N7" s="231"/>
      <c r="O7" s="231"/>
      <c r="P7" s="231"/>
      <c r="Q7" s="231"/>
      <c r="R7" s="231"/>
      <c r="S7" s="238"/>
      <c r="T7" s="397"/>
    </row>
    <row r="8" spans="1:20" s="41" customFormat="1" ht="18.75" customHeight="1">
      <c r="A8" s="39">
        <v>1</v>
      </c>
      <c r="B8" s="212" t="s">
        <v>205</v>
      </c>
      <c r="C8" s="476">
        <f>+C10+C18+C22</f>
        <v>4.53</v>
      </c>
      <c r="D8" s="476"/>
      <c r="E8" s="46">
        <f t="shared" ref="E8:J8" si="0">+E10+E18+E23+E29+E32+E41</f>
        <v>21922.33</v>
      </c>
      <c r="F8" s="46">
        <f t="shared" si="0"/>
        <v>8485.01</v>
      </c>
      <c r="G8" s="46">
        <f t="shared" si="0"/>
        <v>8485.01</v>
      </c>
      <c r="H8" s="46">
        <f t="shared" si="0"/>
        <v>8485.01</v>
      </c>
      <c r="I8" s="46">
        <f t="shared" si="0"/>
        <v>8485.01</v>
      </c>
      <c r="J8" s="46">
        <f t="shared" si="0"/>
        <v>8485.01</v>
      </c>
      <c r="K8" s="476">
        <f>+K10+K18+K22</f>
        <v>4.2399999999999993</v>
      </c>
      <c r="L8" s="477">
        <f>+K8*$C$5</f>
        <v>10398.599999999999</v>
      </c>
      <c r="M8" s="46">
        <f t="shared" ref="M8:R8" si="1">+M10+M18+M23+M29+M32+M41</f>
        <v>8583.75</v>
      </c>
      <c r="N8" s="46">
        <f t="shared" si="1"/>
        <v>8583.75</v>
      </c>
      <c r="O8" s="46">
        <f t="shared" si="1"/>
        <v>8583.75</v>
      </c>
      <c r="P8" s="46">
        <f t="shared" si="1"/>
        <v>8583.75</v>
      </c>
      <c r="Q8" s="46">
        <f t="shared" si="1"/>
        <v>19772.149999999998</v>
      </c>
      <c r="R8" s="46">
        <f t="shared" si="1"/>
        <v>276717.26499999996</v>
      </c>
      <c r="S8" s="315">
        <v>395171.79499999998</v>
      </c>
      <c r="T8" s="397"/>
    </row>
    <row r="9" spans="1:20" s="34" customFormat="1" ht="11.25" customHeight="1">
      <c r="A9" s="37"/>
      <c r="B9" s="14" t="s">
        <v>17</v>
      </c>
      <c r="C9" s="478"/>
      <c r="D9" s="479"/>
      <c r="E9" s="480"/>
      <c r="F9" s="480"/>
      <c r="G9" s="480"/>
      <c r="H9" s="480"/>
      <c r="I9" s="480"/>
      <c r="J9" s="480"/>
      <c r="K9" s="478"/>
      <c r="L9" s="481"/>
      <c r="M9" s="480"/>
      <c r="N9" s="480"/>
      <c r="O9" s="480"/>
      <c r="P9" s="480"/>
      <c r="Q9" s="480"/>
      <c r="R9" s="480"/>
      <c r="S9" s="237"/>
      <c r="T9" s="398"/>
    </row>
    <row r="10" spans="1:20" s="33" customFormat="1" ht="24.75" customHeight="1">
      <c r="A10" s="94" t="s">
        <v>16</v>
      </c>
      <c r="B10" s="295" t="s">
        <v>302</v>
      </c>
      <c r="C10" s="482">
        <v>3.3</v>
      </c>
      <c r="D10" s="482"/>
      <c r="E10" s="483">
        <f t="shared" ref="E10:J10" si="2">SUM(E11:E17)</f>
        <v>6348.05</v>
      </c>
      <c r="F10" s="483">
        <f t="shared" si="2"/>
        <v>0</v>
      </c>
      <c r="G10" s="483">
        <f t="shared" si="2"/>
        <v>0</v>
      </c>
      <c r="H10" s="483">
        <f t="shared" si="2"/>
        <v>0</v>
      </c>
      <c r="I10" s="483">
        <f t="shared" si="2"/>
        <v>0</v>
      </c>
      <c r="J10" s="483">
        <f t="shared" si="2"/>
        <v>0</v>
      </c>
      <c r="K10" s="482">
        <v>3</v>
      </c>
      <c r="L10" s="484">
        <f>+K10*$C$5</f>
        <v>7357.5</v>
      </c>
      <c r="M10" s="483">
        <f t="shared" ref="M10:R10" si="3">SUM(M11:M17)</f>
        <v>0</v>
      </c>
      <c r="N10" s="483">
        <f t="shared" si="3"/>
        <v>0</v>
      </c>
      <c r="O10" s="483">
        <f t="shared" si="3"/>
        <v>0</v>
      </c>
      <c r="P10" s="483">
        <f t="shared" si="3"/>
        <v>0</v>
      </c>
      <c r="Q10" s="483">
        <f t="shared" si="3"/>
        <v>442.4</v>
      </c>
      <c r="R10" s="483">
        <f t="shared" si="3"/>
        <v>45040.651999999995</v>
      </c>
      <c r="S10" s="98">
        <v>51831.101999999999</v>
      </c>
      <c r="T10" s="332"/>
    </row>
    <row r="11" spans="1:20" s="16" customFormat="1" ht="15.95" hidden="1" customHeight="1">
      <c r="A11" s="95" t="s">
        <v>95</v>
      </c>
      <c r="B11" s="216" t="s">
        <v>155</v>
      </c>
      <c r="C11" s="485"/>
      <c r="D11" s="486"/>
      <c r="E11" s="487">
        <f>+'[1]Корол 14а (2)'!G14</f>
        <v>0</v>
      </c>
      <c r="F11" s="487">
        <f>+'[1]Корол 14а (2)'!J14</f>
        <v>0</v>
      </c>
      <c r="G11" s="487">
        <f>+'[1]Корол 14а (2)'!M14</f>
        <v>0</v>
      </c>
      <c r="H11" s="487">
        <f>+'[1]Корол 14а (2)'!P14</f>
        <v>0</v>
      </c>
      <c r="I11" s="487">
        <f>+'[1]Корол 14а (2)'!S14</f>
        <v>0</v>
      </c>
      <c r="J11" s="487">
        <f>+'[1]Корол 14а (2)'!V14</f>
        <v>0</v>
      </c>
      <c r="K11" s="485"/>
      <c r="L11" s="488"/>
      <c r="M11" s="487">
        <f>+'[1]Корол 14а (2)'!Y14</f>
        <v>0</v>
      </c>
      <c r="N11" s="487">
        <f>+'[1]Корол 14а (2)'!AB14</f>
        <v>0</v>
      </c>
      <c r="O11" s="487">
        <f>+'[1]Корол 14а (2)'!AE14</f>
        <v>0</v>
      </c>
      <c r="P11" s="487">
        <f>+'[1]Корол 14а (2)'!AH14</f>
        <v>0</v>
      </c>
      <c r="Q11" s="487">
        <f>+'[1]Корол 14а (2)'!AK14</f>
        <v>0</v>
      </c>
      <c r="R11" s="487">
        <f>+'[1]Корол 14а (2)'!AN14</f>
        <v>38266.931999999993</v>
      </c>
      <c r="S11" s="88">
        <v>38266.931999999993</v>
      </c>
      <c r="T11" s="399"/>
    </row>
    <row r="12" spans="1:20" s="16" customFormat="1" ht="15.95" hidden="1" customHeight="1">
      <c r="A12" s="95" t="s">
        <v>21</v>
      </c>
      <c r="B12" s="218" t="s">
        <v>153</v>
      </c>
      <c r="C12" s="485"/>
      <c r="D12" s="486"/>
      <c r="E12" s="487">
        <f>+'[1]Корол 14а (2)'!G40</f>
        <v>5642</v>
      </c>
      <c r="F12" s="487">
        <f>+'[1]Корол 14а (2)'!J40</f>
        <v>0</v>
      </c>
      <c r="G12" s="487">
        <f>+'[1]Корол 14а (2)'!M40</f>
        <v>0</v>
      </c>
      <c r="H12" s="487">
        <f>+'[1]Корол 14а (2)'!P40</f>
        <v>0</v>
      </c>
      <c r="I12" s="487">
        <f>+'[1]Корол 14а (2)'!S40</f>
        <v>0</v>
      </c>
      <c r="J12" s="487">
        <f>+'[1]Корол 14а (2)'!V40</f>
        <v>0</v>
      </c>
      <c r="K12" s="485"/>
      <c r="L12" s="488"/>
      <c r="M12" s="487">
        <f>+'[1]Корол 14а (2)'!Y40</f>
        <v>0</v>
      </c>
      <c r="N12" s="487">
        <f>+'[1]Корол 14а (2)'!AB40</f>
        <v>0</v>
      </c>
      <c r="O12" s="487">
        <f>+'[1]Корол 14а (2)'!AE40</f>
        <v>0</v>
      </c>
      <c r="P12" s="487">
        <f>+'[1]Корол 14а (2)'!AH40</f>
        <v>0</v>
      </c>
      <c r="Q12" s="487">
        <f>+'[1]Корол 14а (2)'!AK40</f>
        <v>306.8</v>
      </c>
      <c r="R12" s="487">
        <f>+'[1]Корол 14а (2)'!AN40</f>
        <v>4757.76</v>
      </c>
      <c r="S12" s="88">
        <v>10706.560000000001</v>
      </c>
      <c r="T12" s="399"/>
    </row>
    <row r="13" spans="1:20" s="16" customFormat="1" ht="15.95" hidden="1" customHeight="1">
      <c r="A13" s="95" t="s">
        <v>22</v>
      </c>
      <c r="B13" s="216" t="s">
        <v>18</v>
      </c>
      <c r="C13" s="485"/>
      <c r="D13" s="486"/>
      <c r="E13" s="487">
        <f>+'[1]Корол 14а (2)'!G55</f>
        <v>0</v>
      </c>
      <c r="F13" s="487">
        <f>+'[1]Корол 14а (2)'!J55</f>
        <v>0</v>
      </c>
      <c r="G13" s="487">
        <f>+'[1]Корол 14а (2)'!M55</f>
        <v>0</v>
      </c>
      <c r="H13" s="487">
        <f>+'[1]Корол 14а (2)'!P55</f>
        <v>0</v>
      </c>
      <c r="I13" s="487">
        <f>+'[1]Корол 14а (2)'!S55</f>
        <v>0</v>
      </c>
      <c r="J13" s="487">
        <f>+'[1]Корол 14а (2)'!V55</f>
        <v>0</v>
      </c>
      <c r="K13" s="485"/>
      <c r="L13" s="488"/>
      <c r="M13" s="487">
        <f>+'[1]Корол 14а (2)'!Y55</f>
        <v>0</v>
      </c>
      <c r="N13" s="487">
        <f>+'[1]Корол 14а (2)'!AB55</f>
        <v>0</v>
      </c>
      <c r="O13" s="487">
        <f>+'[1]Корол 14а (2)'!AE55</f>
        <v>0</v>
      </c>
      <c r="P13" s="487">
        <f>+'[1]Корол 14а (2)'!AH55</f>
        <v>0</v>
      </c>
      <c r="Q13" s="487">
        <f>+'[1]Корол 14а (2)'!AK55</f>
        <v>0</v>
      </c>
      <c r="R13" s="487">
        <f>+'[1]Корол 14а (2)'!AN55</f>
        <v>2015.96</v>
      </c>
      <c r="S13" s="88">
        <v>2015.96</v>
      </c>
      <c r="T13" s="399"/>
    </row>
    <row r="14" spans="1:20" s="16" customFormat="1" ht="15.95" hidden="1" customHeight="1">
      <c r="A14" s="95" t="s">
        <v>23</v>
      </c>
      <c r="B14" s="216" t="s">
        <v>19</v>
      </c>
      <c r="C14" s="485"/>
      <c r="D14" s="486"/>
      <c r="E14" s="487">
        <f>+'[1]Корол 14а (2)'!G70</f>
        <v>0</v>
      </c>
      <c r="F14" s="487">
        <f>+'[1]Корол 14а (2)'!J70</f>
        <v>0</v>
      </c>
      <c r="G14" s="487">
        <f>+'[1]Корол 14а (2)'!M70</f>
        <v>0</v>
      </c>
      <c r="H14" s="487">
        <f>+'[1]Корол 14а (2)'!P70</f>
        <v>0</v>
      </c>
      <c r="I14" s="487">
        <f>+'[1]Корол 14а (2)'!S70</f>
        <v>0</v>
      </c>
      <c r="J14" s="487">
        <f>+'[1]Корол 14а (2)'!V70</f>
        <v>0</v>
      </c>
      <c r="K14" s="485"/>
      <c r="L14" s="488"/>
      <c r="M14" s="487">
        <f>+'[1]Корол 14а (2)'!Y70</f>
        <v>0</v>
      </c>
      <c r="N14" s="487">
        <f>+'[1]Корол 14а (2)'!AB70</f>
        <v>0</v>
      </c>
      <c r="O14" s="487">
        <f>+'[1]Корол 14а (2)'!AE70</f>
        <v>0</v>
      </c>
      <c r="P14" s="487">
        <f>+'[1]Корол 14а (2)'!AH70</f>
        <v>0</v>
      </c>
      <c r="Q14" s="487">
        <f>+'[1]Корол 14а (2)'!AK70</f>
        <v>72.599999999999994</v>
      </c>
      <c r="R14" s="487">
        <f>+'[1]Корол 14а (2)'!AN70</f>
        <v>0</v>
      </c>
      <c r="S14" s="88">
        <v>72.599999999999994</v>
      </c>
      <c r="T14" s="399"/>
    </row>
    <row r="15" spans="1:20" s="16" customFormat="1" ht="15.95" hidden="1" customHeight="1">
      <c r="A15" s="95" t="s">
        <v>24</v>
      </c>
      <c r="B15" s="216" t="s">
        <v>20</v>
      </c>
      <c r="C15" s="485"/>
      <c r="D15" s="486"/>
      <c r="E15" s="487">
        <f>+'[1]Корол 14а (2)'!G81</f>
        <v>0</v>
      </c>
      <c r="F15" s="487">
        <f>+'[1]Корол 14а (2)'!J81</f>
        <v>0</v>
      </c>
      <c r="G15" s="487">
        <f>+'[1]Корол 14а (2)'!M81</f>
        <v>0</v>
      </c>
      <c r="H15" s="487">
        <f>+'[1]Корол 14а (2)'!P81</f>
        <v>0</v>
      </c>
      <c r="I15" s="487">
        <f>+'[1]Корол 14а (2)'!S81</f>
        <v>0</v>
      </c>
      <c r="J15" s="487">
        <f>+'[1]Корол 14а (2)'!V81</f>
        <v>0</v>
      </c>
      <c r="K15" s="485"/>
      <c r="L15" s="488"/>
      <c r="M15" s="487">
        <f>+'[1]Корол 14а (2)'!Y81</f>
        <v>0</v>
      </c>
      <c r="N15" s="487">
        <f>+'[1]Корол 14а (2)'!AB81</f>
        <v>0</v>
      </c>
      <c r="O15" s="487">
        <f>+'[1]Корол 14а (2)'!AE81</f>
        <v>0</v>
      </c>
      <c r="P15" s="487">
        <f>+'[1]Корол 14а (2)'!AH81</f>
        <v>0</v>
      </c>
      <c r="Q15" s="487">
        <f>+'[1]Корол 14а (2)'!AK81</f>
        <v>0</v>
      </c>
      <c r="R15" s="487">
        <f>+'[1]Корол 14а (2)'!AN81</f>
        <v>0</v>
      </c>
      <c r="S15" s="88">
        <v>0</v>
      </c>
      <c r="T15" s="399"/>
    </row>
    <row r="16" spans="1:20" s="16" customFormat="1" ht="15.95" hidden="1" customHeight="1">
      <c r="A16" s="95" t="s">
        <v>25</v>
      </c>
      <c r="B16" s="216" t="s">
        <v>93</v>
      </c>
      <c r="C16" s="485"/>
      <c r="D16" s="486"/>
      <c r="E16" s="487">
        <f>+'[1]Корол 14а (2)'!G92</f>
        <v>287.68</v>
      </c>
      <c r="F16" s="487">
        <f>+'[1]Корол 14а (2)'!J92</f>
        <v>0</v>
      </c>
      <c r="G16" s="487">
        <f>+'[1]Корол 14а (2)'!M92</f>
        <v>0</v>
      </c>
      <c r="H16" s="487">
        <f>+'[1]Корол 14а (2)'!P92</f>
        <v>0</v>
      </c>
      <c r="I16" s="487">
        <f>+'[1]Корол 14а (2)'!S92</f>
        <v>0</v>
      </c>
      <c r="J16" s="487">
        <f>+'[1]Корол 14а (2)'!V92</f>
        <v>0</v>
      </c>
      <c r="K16" s="485"/>
      <c r="L16" s="488"/>
      <c r="M16" s="487">
        <f>+'[1]Корол 14а (2)'!Y92</f>
        <v>0</v>
      </c>
      <c r="N16" s="487">
        <f>+'[1]Корол 14а (2)'!AB92</f>
        <v>0</v>
      </c>
      <c r="O16" s="487">
        <f>+'[1]Корол 14а (2)'!AE92</f>
        <v>0</v>
      </c>
      <c r="P16" s="487">
        <f>+'[1]Корол 14а (2)'!AH92</f>
        <v>0</v>
      </c>
      <c r="Q16" s="487">
        <f>+'[1]Корол 14а (2)'!AK92</f>
        <v>0</v>
      </c>
      <c r="R16" s="487">
        <f>+'[1]Корол 14а (2)'!AN92</f>
        <v>0</v>
      </c>
      <c r="S16" s="88">
        <v>287.68</v>
      </c>
      <c r="T16" s="399"/>
    </row>
    <row r="17" spans="1:20" s="16" customFormat="1" ht="15.95" hidden="1" customHeight="1">
      <c r="A17" s="95" t="s">
        <v>26</v>
      </c>
      <c r="B17" s="216" t="s">
        <v>103</v>
      </c>
      <c r="C17" s="485"/>
      <c r="D17" s="486"/>
      <c r="E17" s="487">
        <f>+'[1]Корол 14а (2)'!G106</f>
        <v>418.37</v>
      </c>
      <c r="F17" s="487">
        <f>+'[1]Корол 14а (2)'!J106</f>
        <v>0</v>
      </c>
      <c r="G17" s="487">
        <f>+'[1]Корол 14а (2)'!M106</f>
        <v>0</v>
      </c>
      <c r="H17" s="487">
        <f>+'[1]Корол 14а (2)'!P106</f>
        <v>0</v>
      </c>
      <c r="I17" s="487">
        <f>+'[1]Корол 14а (2)'!S106</f>
        <v>0</v>
      </c>
      <c r="J17" s="487">
        <f>+'[1]Корол 14а (2)'!V106</f>
        <v>0</v>
      </c>
      <c r="K17" s="485"/>
      <c r="L17" s="488"/>
      <c r="M17" s="487">
        <f>+'[1]Корол 14а (2)'!Y106</f>
        <v>0</v>
      </c>
      <c r="N17" s="487">
        <f>+'[1]Корол 14а (2)'!AB106</f>
        <v>0</v>
      </c>
      <c r="O17" s="487">
        <f>+'[1]Корол 14а (2)'!AE106</f>
        <v>0</v>
      </c>
      <c r="P17" s="487">
        <f>+'[1]Корол 14а (2)'!AH106</f>
        <v>0</v>
      </c>
      <c r="Q17" s="487">
        <f>+'[1]Корол 14а (2)'!AK106</f>
        <v>63</v>
      </c>
      <c r="R17" s="487">
        <f>+'[1]Корол 14а (2)'!AN106</f>
        <v>0</v>
      </c>
      <c r="S17" s="88">
        <v>481.37</v>
      </c>
      <c r="T17" s="399"/>
    </row>
    <row r="18" spans="1:20" s="33" customFormat="1" ht="15.95" customHeight="1">
      <c r="A18" s="94" t="s">
        <v>27</v>
      </c>
      <c r="B18" s="295" t="s">
        <v>375</v>
      </c>
      <c r="C18" s="482">
        <f>+C19+C20+C21</f>
        <v>1.1000000000000001</v>
      </c>
      <c r="D18" s="482">
        <f>+C18*$C$5</f>
        <v>2697.75</v>
      </c>
      <c r="E18" s="483">
        <f t="shared" ref="E18:J18" si="4">SUM(E19:E22)</f>
        <v>0</v>
      </c>
      <c r="F18" s="483">
        <f t="shared" si="4"/>
        <v>0</v>
      </c>
      <c r="G18" s="483">
        <f t="shared" si="4"/>
        <v>0</v>
      </c>
      <c r="H18" s="483">
        <f t="shared" si="4"/>
        <v>0</v>
      </c>
      <c r="I18" s="483">
        <f t="shared" si="4"/>
        <v>0</v>
      </c>
      <c r="J18" s="483">
        <f t="shared" si="4"/>
        <v>0</v>
      </c>
      <c r="K18" s="482">
        <f>+K19+K21</f>
        <v>1.1000000000000001</v>
      </c>
      <c r="L18" s="484">
        <f>+K18*$C$5</f>
        <v>2697.75</v>
      </c>
      <c r="M18" s="483">
        <f t="shared" ref="M18:R18" si="5">SUM(M19:M22)</f>
        <v>0</v>
      </c>
      <c r="N18" s="483">
        <f t="shared" si="5"/>
        <v>0</v>
      </c>
      <c r="O18" s="483">
        <f t="shared" si="5"/>
        <v>0</v>
      </c>
      <c r="P18" s="483">
        <f t="shared" si="5"/>
        <v>0</v>
      </c>
      <c r="Q18" s="483">
        <f t="shared" si="5"/>
        <v>98</v>
      </c>
      <c r="R18" s="483">
        <f t="shared" si="5"/>
        <v>73672.911999999982</v>
      </c>
      <c r="S18" s="98">
        <v>73770.911999999982</v>
      </c>
      <c r="T18" s="332"/>
    </row>
    <row r="19" spans="1:20" s="16" customFormat="1" ht="15.95" hidden="1" customHeight="1">
      <c r="A19" s="95" t="s">
        <v>28</v>
      </c>
      <c r="B19" s="216" t="s">
        <v>29</v>
      </c>
      <c r="C19" s="485">
        <v>1.1000000000000001</v>
      </c>
      <c r="D19" s="485"/>
      <c r="E19" s="489">
        <f>+'[1]Корол 14а (2)'!G138</f>
        <v>0</v>
      </c>
      <c r="F19" s="489">
        <f>+'[1]Корол 14а (2)'!J138</f>
        <v>0</v>
      </c>
      <c r="G19" s="489">
        <f>+'[1]Корол 14а (2)'!M138</f>
        <v>0</v>
      </c>
      <c r="H19" s="489">
        <f>+'[1]Корол 14а (2)'!P138</f>
        <v>0</v>
      </c>
      <c r="I19" s="489">
        <f>+'[1]Корол 14а (2)'!S138</f>
        <v>0</v>
      </c>
      <c r="J19" s="489">
        <f>+'[1]Корол 14а (2)'!V138</f>
        <v>0</v>
      </c>
      <c r="K19" s="485">
        <v>1.1000000000000001</v>
      </c>
      <c r="L19" s="490">
        <f>+K19*$C$5</f>
        <v>2697.75</v>
      </c>
      <c r="M19" s="489">
        <f>+'[1]Корол 14а (2)'!Y138</f>
        <v>0</v>
      </c>
      <c r="N19" s="489">
        <f>+'[1]Корол 14а (2)'!AB138</f>
        <v>0</v>
      </c>
      <c r="O19" s="489">
        <f>+'[1]Корол 14а (2)'!AE138</f>
        <v>0</v>
      </c>
      <c r="P19" s="489">
        <f>+'[1]Корол 14а (2)'!AH138</f>
        <v>0</v>
      </c>
      <c r="Q19" s="489">
        <f>+'[1]Корол 14а (2)'!AK138</f>
        <v>0</v>
      </c>
      <c r="R19" s="489">
        <f>+'[1]Корол 14а (2)'!AN138</f>
        <v>72745.551999999981</v>
      </c>
      <c r="S19" s="88">
        <v>72745.551999999981</v>
      </c>
      <c r="T19" s="400"/>
    </row>
    <row r="20" spans="1:20" s="16" customFormat="1" ht="15.95" hidden="1" customHeight="1">
      <c r="A20" s="95" t="s">
        <v>31</v>
      </c>
      <c r="B20" s="216" t="s">
        <v>104</v>
      </c>
      <c r="C20" s="485"/>
      <c r="D20" s="485"/>
      <c r="E20" s="489">
        <f>+'[1]Корол 14а (2)'!G157</f>
        <v>0</v>
      </c>
      <c r="F20" s="489">
        <f>+'[1]Корол 14а (2)'!J157</f>
        <v>0</v>
      </c>
      <c r="G20" s="489">
        <f>+'[1]Корол 14а (2)'!M157</f>
        <v>0</v>
      </c>
      <c r="H20" s="489">
        <f>+'[1]Корол 14а (2)'!P157</f>
        <v>0</v>
      </c>
      <c r="I20" s="489">
        <f>+'[1]Корол 14а (2)'!S157</f>
        <v>0</v>
      </c>
      <c r="J20" s="489">
        <f>+'[1]Корол 14а (2)'!V157</f>
        <v>0</v>
      </c>
      <c r="K20" s="485"/>
      <c r="L20" s="490"/>
      <c r="M20" s="489">
        <f>+'[1]Корол 14а (2)'!Y157</f>
        <v>0</v>
      </c>
      <c r="N20" s="489">
        <f>+'[1]Корол 14а (2)'!AB157</f>
        <v>0</v>
      </c>
      <c r="O20" s="489">
        <f>+'[1]Корол 14а (2)'!AE157</f>
        <v>0</v>
      </c>
      <c r="P20" s="489">
        <f>+'[1]Корол 14а (2)'!AH157</f>
        <v>0</v>
      </c>
      <c r="Q20" s="489">
        <f>+'[1]Корол 14а (2)'!AK157</f>
        <v>98</v>
      </c>
      <c r="R20" s="489">
        <f>+'[1]Корол 14а (2)'!AN157</f>
        <v>0</v>
      </c>
      <c r="S20" s="88">
        <v>98</v>
      </c>
      <c r="T20" s="400"/>
    </row>
    <row r="21" spans="1:20" s="16" customFormat="1" ht="15.95" hidden="1" customHeight="1">
      <c r="A21" s="95" t="s">
        <v>32</v>
      </c>
      <c r="B21" s="216" t="s">
        <v>30</v>
      </c>
      <c r="C21" s="485"/>
      <c r="D21" s="485"/>
      <c r="E21" s="489">
        <f>+'[1]Корол 14а (2)'!G170</f>
        <v>0</v>
      </c>
      <c r="F21" s="489">
        <f>+'[1]Корол 14а (2)'!J170</f>
        <v>0</v>
      </c>
      <c r="G21" s="489">
        <f>+'[1]Корол 14а (2)'!M170</f>
        <v>0</v>
      </c>
      <c r="H21" s="489">
        <f>+'[1]Корол 14а (2)'!P170</f>
        <v>0</v>
      </c>
      <c r="I21" s="489">
        <f>+'[1]Корол 14а (2)'!S170</f>
        <v>0</v>
      </c>
      <c r="J21" s="489">
        <f>+'[1]Корол 14а (2)'!V170</f>
        <v>0</v>
      </c>
      <c r="K21" s="485"/>
      <c r="L21" s="490">
        <f>+K21*$C$5</f>
        <v>0</v>
      </c>
      <c r="M21" s="489">
        <f>+'[1]Корол 14а (2)'!Y170</f>
        <v>0</v>
      </c>
      <c r="N21" s="489">
        <f>+'[1]Корол 14а (2)'!AB170</f>
        <v>0</v>
      </c>
      <c r="O21" s="489">
        <f>+'[1]Корол 14а (2)'!AE170</f>
        <v>0</v>
      </c>
      <c r="P21" s="489">
        <f>+'[1]Корол 14а (2)'!AH170</f>
        <v>0</v>
      </c>
      <c r="Q21" s="489">
        <f>+'[1]Корол 14а (2)'!AK170</f>
        <v>0</v>
      </c>
      <c r="R21" s="489">
        <f>+'[1]Корол 14а (2)'!AN170</f>
        <v>0</v>
      </c>
      <c r="S21" s="88">
        <v>0</v>
      </c>
      <c r="T21" s="400"/>
    </row>
    <row r="22" spans="1:20" s="16" customFormat="1" ht="15.95" hidden="1" customHeight="1">
      <c r="A22" s="95" t="s">
        <v>94</v>
      </c>
      <c r="B22" s="214" t="s">
        <v>33</v>
      </c>
      <c r="C22" s="482">
        <v>0.13</v>
      </c>
      <c r="D22" s="482">
        <f>+C22*$C$5</f>
        <v>318.82499999999999</v>
      </c>
      <c r="E22" s="487">
        <f>+'[1]Корол 14а (2)'!G185</f>
        <v>0</v>
      </c>
      <c r="F22" s="487">
        <f>+'[1]Корол 14а (2)'!J185</f>
        <v>0</v>
      </c>
      <c r="G22" s="487">
        <f>+'[1]Корол 14а (2)'!M185</f>
        <v>0</v>
      </c>
      <c r="H22" s="487">
        <f>+'[1]Корол 14а (2)'!P185</f>
        <v>0</v>
      </c>
      <c r="I22" s="487">
        <f>+'[1]Корол 14а (2)'!S185</f>
        <v>0</v>
      </c>
      <c r="J22" s="487">
        <f>+'[1]Корол 14а (2)'!V185</f>
        <v>0</v>
      </c>
      <c r="K22" s="482">
        <v>0.14000000000000001</v>
      </c>
      <c r="L22" s="484">
        <f>+K22*$C$5</f>
        <v>343.35</v>
      </c>
      <c r="M22" s="487">
        <f>+'[1]Корол 14а (2)'!Y185</f>
        <v>0</v>
      </c>
      <c r="N22" s="487">
        <f>+'[1]Корол 14а (2)'!AB185</f>
        <v>0</v>
      </c>
      <c r="O22" s="487">
        <f>+'[1]Корол 14а (2)'!AE185</f>
        <v>0</v>
      </c>
      <c r="P22" s="487">
        <f>+'[1]Корол 14а (2)'!AH185</f>
        <v>0</v>
      </c>
      <c r="Q22" s="487">
        <f>+'[1]Корол 14а (2)'!AK185</f>
        <v>0</v>
      </c>
      <c r="R22" s="487">
        <f>+'[1]Корол 14а (2)'!AN185</f>
        <v>927.36</v>
      </c>
      <c r="S22" s="88">
        <v>927.36</v>
      </c>
      <c r="T22" s="400"/>
    </row>
    <row r="23" spans="1:20" s="33" customFormat="1" ht="15.95" customHeight="1">
      <c r="A23" s="94" t="s">
        <v>40</v>
      </c>
      <c r="B23" s="295" t="s">
        <v>376</v>
      </c>
      <c r="C23" s="482">
        <v>2.35</v>
      </c>
      <c r="D23" s="482">
        <f>+C23*$C$5</f>
        <v>5763.375</v>
      </c>
      <c r="E23" s="483">
        <f t="shared" ref="E23:J23" si="6">SUM(E24:E28)</f>
        <v>0</v>
      </c>
      <c r="F23" s="483">
        <f t="shared" si="6"/>
        <v>0</v>
      </c>
      <c r="G23" s="483">
        <f t="shared" si="6"/>
        <v>0</v>
      </c>
      <c r="H23" s="483">
        <f t="shared" si="6"/>
        <v>0</v>
      </c>
      <c r="I23" s="483">
        <f t="shared" si="6"/>
        <v>0</v>
      </c>
      <c r="J23" s="483">
        <f t="shared" si="6"/>
        <v>0</v>
      </c>
      <c r="K23" s="491">
        <v>2.56</v>
      </c>
      <c r="L23" s="492">
        <f>+K23*$C$5</f>
        <v>6278.4000000000005</v>
      </c>
      <c r="M23" s="483">
        <f t="shared" ref="M23:R23" si="7">SUM(M24:M28)</f>
        <v>0</v>
      </c>
      <c r="N23" s="483">
        <f t="shared" si="7"/>
        <v>0</v>
      </c>
      <c r="O23" s="483">
        <f t="shared" si="7"/>
        <v>0</v>
      </c>
      <c r="P23" s="483">
        <f t="shared" si="7"/>
        <v>0</v>
      </c>
      <c r="Q23" s="483">
        <f t="shared" si="7"/>
        <v>252</v>
      </c>
      <c r="R23" s="483">
        <f t="shared" si="7"/>
        <v>67463.780999999988</v>
      </c>
      <c r="S23" s="98">
        <v>67715.780999999988</v>
      </c>
      <c r="T23" s="332"/>
    </row>
    <row r="24" spans="1:20" s="16" customFormat="1" ht="15.95" hidden="1" customHeight="1">
      <c r="A24" s="95" t="s">
        <v>41</v>
      </c>
      <c r="B24" s="216" t="s">
        <v>310</v>
      </c>
      <c r="C24" s="485"/>
      <c r="D24" s="486"/>
      <c r="E24" s="487">
        <f>+'[1]Корол 14а (2)'!G197</f>
        <v>0</v>
      </c>
      <c r="F24" s="487">
        <f>+'[1]Корол 14а (2)'!J85</f>
        <v>0</v>
      </c>
      <c r="G24" s="487">
        <f>+'[1]Корол 14а (2)'!M197</f>
        <v>0</v>
      </c>
      <c r="H24" s="487">
        <f>+'[1]Корол 14а (2)'!P197</f>
        <v>0</v>
      </c>
      <c r="I24" s="487">
        <f>+'[1]Корол 14а (2)'!S197</f>
        <v>0</v>
      </c>
      <c r="J24" s="487">
        <f>+'[1]Корол 14а (2)'!V197</f>
        <v>0</v>
      </c>
      <c r="K24" s="485"/>
      <c r="L24" s="488"/>
      <c r="M24" s="487">
        <f>+'[1]Корол 14а (2)'!Y197</f>
        <v>0</v>
      </c>
      <c r="N24" s="487">
        <f>+'[1]Корол 14а (2)'!AB197</f>
        <v>0</v>
      </c>
      <c r="O24" s="487">
        <f>+'[1]Корол 14а (2)'!AE197</f>
        <v>0</v>
      </c>
      <c r="P24" s="487">
        <f>+'[1]Корол 14а (2)'!AH197</f>
        <v>0</v>
      </c>
      <c r="Q24" s="487">
        <f>+'[1]Корол 14а (2)'!AK197</f>
        <v>0</v>
      </c>
      <c r="R24" s="487">
        <f>+'[1]Корол 14а (2)'!AN197</f>
        <v>31984.095999999998</v>
      </c>
      <c r="S24" s="88">
        <v>31984.095999999998</v>
      </c>
      <c r="T24" s="399"/>
    </row>
    <row r="25" spans="1:20" s="16" customFormat="1" ht="15.95" hidden="1" customHeight="1">
      <c r="A25" s="95" t="s">
        <v>42</v>
      </c>
      <c r="B25" s="216" t="s">
        <v>355</v>
      </c>
      <c r="C25" s="485"/>
      <c r="D25" s="486"/>
      <c r="E25" s="487">
        <f>+'[1]Корол 14а (2)'!G222</f>
        <v>0</v>
      </c>
      <c r="F25" s="487">
        <f>+'[1]Корол 14а (2)'!J222</f>
        <v>0</v>
      </c>
      <c r="G25" s="487">
        <f>+'[1]Корол 14а (2)'!M222</f>
        <v>0</v>
      </c>
      <c r="H25" s="487">
        <f>+'[1]Корол 14а (2)'!P222</f>
        <v>0</v>
      </c>
      <c r="I25" s="487">
        <f>+'[1]Корол 14а (2)'!S222</f>
        <v>0</v>
      </c>
      <c r="J25" s="487">
        <f>+'[1]Корол 14а (2)'!V222</f>
        <v>0</v>
      </c>
      <c r="K25" s="485"/>
      <c r="L25" s="488"/>
      <c r="M25" s="487">
        <f>+'[1]Корол 14а (2)'!Y222</f>
        <v>0</v>
      </c>
      <c r="N25" s="487">
        <f>+'[1]Корол 14а (2)'!AB222</f>
        <v>0</v>
      </c>
      <c r="O25" s="487">
        <f>+'[1]Корол 14а (2)'!AE222</f>
        <v>0</v>
      </c>
      <c r="P25" s="487">
        <f>+'[1]Корол 14а (2)'!AH222</f>
        <v>0</v>
      </c>
      <c r="Q25" s="487">
        <f>+'[1]Корол 14а (2)'!AK222</f>
        <v>0</v>
      </c>
      <c r="R25" s="487">
        <f>+'[1]Корол 14а (2)'!AN222</f>
        <v>0</v>
      </c>
      <c r="S25" s="88">
        <v>0</v>
      </c>
      <c r="T25" s="399"/>
    </row>
    <row r="26" spans="1:20" s="16" customFormat="1" ht="15.95" hidden="1" customHeight="1">
      <c r="A26" s="95" t="s">
        <v>43</v>
      </c>
      <c r="B26" s="216" t="s">
        <v>356</v>
      </c>
      <c r="C26" s="485"/>
      <c r="D26" s="486"/>
      <c r="E26" s="487">
        <f>+'[1]Корол 14а (2)'!G233</f>
        <v>0</v>
      </c>
      <c r="F26" s="487">
        <f>+'[1]Корол 14а (2)'!J233</f>
        <v>0</v>
      </c>
      <c r="G26" s="487">
        <f>+'[1]Корол 14а (2)'!M233</f>
        <v>0</v>
      </c>
      <c r="H26" s="487">
        <f>+'[1]Корол 14а (2)'!P233</f>
        <v>0</v>
      </c>
      <c r="I26" s="487">
        <f>+'[1]Корол 14а (2)'!S233</f>
        <v>0</v>
      </c>
      <c r="J26" s="487">
        <f>+'[1]Корол 14а (2)'!V233</f>
        <v>0</v>
      </c>
      <c r="K26" s="485"/>
      <c r="L26" s="488"/>
      <c r="M26" s="487">
        <f>+'[1]Корол 14а (2)'!Y233</f>
        <v>0</v>
      </c>
      <c r="N26" s="487">
        <f>+'[1]Корол 14а (2)'!AB233</f>
        <v>0</v>
      </c>
      <c r="O26" s="487">
        <f>+'[1]Корол 14а (2)'!AE233</f>
        <v>0</v>
      </c>
      <c r="P26" s="487">
        <f>+'[1]Корол 14а (2)'!AH233</f>
        <v>0</v>
      </c>
      <c r="Q26" s="487">
        <f>+'[1]Корол 14а (2)'!AK233</f>
        <v>0</v>
      </c>
      <c r="R26" s="487">
        <f>+'[1]Корол 14а (2)'!AN233</f>
        <v>0</v>
      </c>
      <c r="S26" s="88">
        <v>0</v>
      </c>
      <c r="T26" s="399"/>
    </row>
    <row r="27" spans="1:20" s="16" customFormat="1" ht="15.95" hidden="1" customHeight="1">
      <c r="A27" s="95" t="s">
        <v>44</v>
      </c>
      <c r="B27" s="216" t="s">
        <v>97</v>
      </c>
      <c r="C27" s="485"/>
      <c r="D27" s="486"/>
      <c r="E27" s="487">
        <f>+'[1]Корол 14а (2)'!G247</f>
        <v>0</v>
      </c>
      <c r="F27" s="487">
        <f>+'[1]Корол 14а (2)'!J247</f>
        <v>0</v>
      </c>
      <c r="G27" s="487">
        <f>+'[1]Корол 14а (2)'!M247</f>
        <v>0</v>
      </c>
      <c r="H27" s="487">
        <f>+'[1]Корол 14а (2)'!P247</f>
        <v>0</v>
      </c>
      <c r="I27" s="487">
        <f>+'[1]Корол 14а (2)'!S247</f>
        <v>0</v>
      </c>
      <c r="J27" s="487">
        <f>+'[1]Корол 14а (2)'!V247</f>
        <v>0</v>
      </c>
      <c r="K27" s="485"/>
      <c r="L27" s="488"/>
      <c r="M27" s="487">
        <f>+'[1]Корол 14а (2)'!Y247</f>
        <v>0</v>
      </c>
      <c r="N27" s="487">
        <f>+'[1]Корол 14а (2)'!AB247</f>
        <v>0</v>
      </c>
      <c r="O27" s="487">
        <f>+'[1]Корол 14а (2)'!AE247</f>
        <v>0</v>
      </c>
      <c r="P27" s="487">
        <f>+'[1]Корол 14а (2)'!AH247</f>
        <v>0</v>
      </c>
      <c r="Q27" s="487">
        <f>+'[1]Корол 14а (2)'!AK247</f>
        <v>0</v>
      </c>
      <c r="R27" s="487">
        <f>+'[1]Корол 14а (2)'!AN247</f>
        <v>35479.684999999998</v>
      </c>
      <c r="S27" s="88">
        <v>35479.684999999998</v>
      </c>
      <c r="T27" s="399"/>
    </row>
    <row r="28" spans="1:20" s="16" customFormat="1" ht="15.95" hidden="1" customHeight="1">
      <c r="A28" s="95" t="s">
        <v>45</v>
      </c>
      <c r="B28" s="216" t="s">
        <v>103</v>
      </c>
      <c r="C28" s="485"/>
      <c r="D28" s="486"/>
      <c r="E28" s="487">
        <f>+'[1]Корол 14а (2)'!G264</f>
        <v>0</v>
      </c>
      <c r="F28" s="487">
        <f>+'[1]Корол 14а (2)'!J264</f>
        <v>0</v>
      </c>
      <c r="G28" s="487">
        <f>+'[1]Корол 14а (2)'!M264</f>
        <v>0</v>
      </c>
      <c r="H28" s="487">
        <f>+'[1]Корол 14а (2)'!P264</f>
        <v>0</v>
      </c>
      <c r="I28" s="487">
        <f>+'[1]Корол 14а (2)'!S264</f>
        <v>0</v>
      </c>
      <c r="J28" s="487">
        <f>+'[1]Корол 14а (2)'!V264</f>
        <v>0</v>
      </c>
      <c r="K28" s="493"/>
      <c r="L28" s="494"/>
      <c r="M28" s="487">
        <f>+'[1]Корол 14а (2)'!Y264</f>
        <v>0</v>
      </c>
      <c r="N28" s="487">
        <f>+'[1]Корол 14а (2)'!AB264</f>
        <v>0</v>
      </c>
      <c r="O28" s="487">
        <f>+'[1]Корол 14а (2)'!AE264</f>
        <v>0</v>
      </c>
      <c r="P28" s="487">
        <f>+'[1]Корол 14а (2)'!AH264</f>
        <v>0</v>
      </c>
      <c r="Q28" s="487">
        <f>+'[1]Корол 14а (2)'!AK264</f>
        <v>252</v>
      </c>
      <c r="R28" s="487">
        <f>+'[1]Корол 14а (2)'!AN264</f>
        <v>0</v>
      </c>
      <c r="S28" s="88">
        <v>252</v>
      </c>
      <c r="T28" s="399"/>
    </row>
    <row r="29" spans="1:20" s="33" customFormat="1" ht="15.95" customHeight="1">
      <c r="A29" s="94" t="s">
        <v>46</v>
      </c>
      <c r="B29" s="295" t="s">
        <v>91</v>
      </c>
      <c r="C29" s="495">
        <v>2.73</v>
      </c>
      <c r="D29" s="495">
        <f t="shared" ref="D29:D34" si="8">+C29*$C$5</f>
        <v>6695.3249999999998</v>
      </c>
      <c r="E29" s="483">
        <v>6695.3249999999998</v>
      </c>
      <c r="F29" s="483">
        <v>6695.3249999999998</v>
      </c>
      <c r="G29" s="483">
        <v>6695.3249999999998</v>
      </c>
      <c r="H29" s="483">
        <v>6695.3249999999998</v>
      </c>
      <c r="I29" s="483">
        <v>6695.3249999999998</v>
      </c>
      <c r="J29" s="483">
        <v>6695.3249999999998</v>
      </c>
      <c r="K29" s="491">
        <v>2.69</v>
      </c>
      <c r="L29" s="492">
        <f>+K29*$C$5</f>
        <v>6597.2249999999995</v>
      </c>
      <c r="M29" s="483">
        <v>6597.2249999999995</v>
      </c>
      <c r="N29" s="483">
        <v>6597.2249999999995</v>
      </c>
      <c r="O29" s="483">
        <v>6597.2249999999995</v>
      </c>
      <c r="P29" s="483">
        <v>6597.2249999999995</v>
      </c>
      <c r="Q29" s="483">
        <v>6597.2249999999995</v>
      </c>
      <c r="R29" s="483">
        <v>6597.2249999999995</v>
      </c>
      <c r="S29" s="98">
        <v>79755.3</v>
      </c>
      <c r="T29" s="332"/>
    </row>
    <row r="30" spans="1:20" s="16" customFormat="1" ht="15.95" hidden="1" customHeight="1">
      <c r="A30" s="95" t="s">
        <v>47</v>
      </c>
      <c r="B30" s="216" t="s">
        <v>359</v>
      </c>
      <c r="C30" s="485"/>
      <c r="D30" s="486">
        <f t="shared" si="8"/>
        <v>0</v>
      </c>
      <c r="E30" s="487"/>
      <c r="F30" s="487"/>
      <c r="G30" s="487"/>
      <c r="H30" s="487"/>
      <c r="I30" s="487"/>
      <c r="J30" s="487"/>
      <c r="K30" s="485"/>
      <c r="L30" s="488">
        <f>+K30*$C$5</f>
        <v>0</v>
      </c>
      <c r="M30" s="487"/>
      <c r="N30" s="487"/>
      <c r="O30" s="487"/>
      <c r="P30" s="487"/>
      <c r="Q30" s="487"/>
      <c r="R30" s="487"/>
      <c r="S30" s="88">
        <v>0</v>
      </c>
      <c r="T30" s="400"/>
    </row>
    <row r="31" spans="1:20" s="16" customFormat="1" ht="15.95" hidden="1" customHeight="1">
      <c r="A31" s="95" t="s">
        <v>48</v>
      </c>
      <c r="B31" s="216" t="s">
        <v>360</v>
      </c>
      <c r="C31" s="485"/>
      <c r="D31" s="486">
        <f t="shared" si="8"/>
        <v>0</v>
      </c>
      <c r="E31" s="487"/>
      <c r="F31" s="487"/>
      <c r="G31" s="487"/>
      <c r="H31" s="487"/>
      <c r="I31" s="487"/>
      <c r="J31" s="487"/>
      <c r="K31" s="485"/>
      <c r="L31" s="488">
        <f>+K31*$C$5</f>
        <v>0</v>
      </c>
      <c r="M31" s="487"/>
      <c r="N31" s="487"/>
      <c r="O31" s="487"/>
      <c r="P31" s="487"/>
      <c r="Q31" s="487"/>
      <c r="R31" s="487"/>
      <c r="S31" s="88">
        <v>0</v>
      </c>
      <c r="T31" s="400"/>
    </row>
    <row r="32" spans="1:20" s="33" customFormat="1" ht="15.95" customHeight="1">
      <c r="A32" s="94" t="s">
        <v>50</v>
      </c>
      <c r="B32" s="295" t="s">
        <v>49</v>
      </c>
      <c r="C32" s="482">
        <f>+C34+C35</f>
        <v>3.4000000000000004</v>
      </c>
      <c r="D32" s="482"/>
      <c r="E32" s="483">
        <f t="shared" ref="E32:J32" si="9">+E33+E34+E35</f>
        <v>7579.13</v>
      </c>
      <c r="F32" s="483">
        <f t="shared" si="9"/>
        <v>489.86</v>
      </c>
      <c r="G32" s="483">
        <f t="shared" si="9"/>
        <v>489.86</v>
      </c>
      <c r="H32" s="483">
        <f t="shared" si="9"/>
        <v>489.86</v>
      </c>
      <c r="I32" s="483">
        <f t="shared" si="9"/>
        <v>489.86</v>
      </c>
      <c r="J32" s="483">
        <f t="shared" si="9"/>
        <v>489.86</v>
      </c>
      <c r="K32" s="482">
        <f>+K34+K35</f>
        <v>3.3899999999999997</v>
      </c>
      <c r="L32" s="482">
        <f>+K32*$K$5</f>
        <v>8313.9749999999985</v>
      </c>
      <c r="M32" s="483">
        <f t="shared" ref="M32:R32" si="10">+M33+M34+M35</f>
        <v>588.6</v>
      </c>
      <c r="N32" s="483">
        <f t="shared" si="10"/>
        <v>588.6</v>
      </c>
      <c r="O32" s="483">
        <f t="shared" si="10"/>
        <v>588.6</v>
      </c>
      <c r="P32" s="483">
        <f t="shared" si="10"/>
        <v>588.6</v>
      </c>
      <c r="Q32" s="483">
        <f t="shared" si="10"/>
        <v>10984.6</v>
      </c>
      <c r="R32" s="483">
        <f t="shared" si="10"/>
        <v>82544.77</v>
      </c>
      <c r="S32" s="282">
        <v>105912.20000000001</v>
      </c>
      <c r="T32" s="332"/>
    </row>
    <row r="33" spans="1:20" s="35" customFormat="1" ht="15.95" customHeight="1">
      <c r="A33" s="95" t="s">
        <v>51</v>
      </c>
      <c r="B33" s="214" t="s">
        <v>35</v>
      </c>
      <c r="C33" s="496"/>
      <c r="D33" s="496">
        <f t="shared" si="8"/>
        <v>0</v>
      </c>
      <c r="E33" s="487"/>
      <c r="F33" s="487"/>
      <c r="G33" s="487"/>
      <c r="H33" s="487"/>
      <c r="I33" s="487"/>
      <c r="J33" s="487"/>
      <c r="K33" s="485"/>
      <c r="L33" s="490">
        <f>+K33*$C$5</f>
        <v>0</v>
      </c>
      <c r="M33" s="15"/>
      <c r="N33" s="15"/>
      <c r="O33" s="15"/>
      <c r="P33" s="15"/>
      <c r="Q33" s="15"/>
      <c r="R33" s="15"/>
      <c r="S33" s="88">
        <v>0</v>
      </c>
      <c r="T33" s="400"/>
    </row>
    <row r="34" spans="1:20" s="35" customFormat="1" ht="15.95" customHeight="1">
      <c r="A34" s="95" t="s">
        <v>52</v>
      </c>
      <c r="B34" s="214" t="s">
        <v>353</v>
      </c>
      <c r="C34" s="496">
        <v>0.2</v>
      </c>
      <c r="D34" s="496">
        <f t="shared" si="8"/>
        <v>490.5</v>
      </c>
      <c r="E34" s="487">
        <v>489.86</v>
      </c>
      <c r="F34" s="487">
        <v>489.86</v>
      </c>
      <c r="G34" s="487">
        <v>489.86</v>
      </c>
      <c r="H34" s="487">
        <v>489.86</v>
      </c>
      <c r="I34" s="487">
        <v>489.86</v>
      </c>
      <c r="J34" s="487">
        <v>489.86</v>
      </c>
      <c r="K34" s="485">
        <v>0.24</v>
      </c>
      <c r="L34" s="490">
        <f>+K34*$C$5</f>
        <v>588.6</v>
      </c>
      <c r="M34" s="15">
        <v>588.6</v>
      </c>
      <c r="N34" s="15">
        <v>588.6</v>
      </c>
      <c r="O34" s="15">
        <v>588.6</v>
      </c>
      <c r="P34" s="15">
        <v>588.6</v>
      </c>
      <c r="Q34" s="15">
        <v>588.6</v>
      </c>
      <c r="R34" s="15">
        <v>588.6</v>
      </c>
      <c r="S34" s="88">
        <v>6470.760000000002</v>
      </c>
      <c r="T34" s="400"/>
    </row>
    <row r="35" spans="1:20" s="35" customFormat="1" ht="15.95" customHeight="1">
      <c r="A35" s="95" t="s">
        <v>53</v>
      </c>
      <c r="B35" s="214" t="s">
        <v>36</v>
      </c>
      <c r="C35" s="485">
        <v>3.2</v>
      </c>
      <c r="D35" s="485"/>
      <c r="E35" s="487">
        <f t="shared" ref="E35:J35" si="11">SUM(E36:E40)</f>
        <v>7089.27</v>
      </c>
      <c r="F35" s="487">
        <f t="shared" si="11"/>
        <v>0</v>
      </c>
      <c r="G35" s="487">
        <f t="shared" si="11"/>
        <v>0</v>
      </c>
      <c r="H35" s="487">
        <f t="shared" si="11"/>
        <v>0</v>
      </c>
      <c r="I35" s="487">
        <f t="shared" si="11"/>
        <v>0</v>
      </c>
      <c r="J35" s="487">
        <f t="shared" si="11"/>
        <v>0</v>
      </c>
      <c r="K35" s="485">
        <v>3.15</v>
      </c>
      <c r="L35" s="490">
        <f>+K35*$C$5</f>
        <v>7725.375</v>
      </c>
      <c r="M35" s="487">
        <f t="shared" ref="M35:R35" si="12">SUM(M36:M40)</f>
        <v>0</v>
      </c>
      <c r="N35" s="487">
        <f t="shared" si="12"/>
        <v>0</v>
      </c>
      <c r="O35" s="487">
        <f t="shared" si="12"/>
        <v>0</v>
      </c>
      <c r="P35" s="487">
        <f t="shared" si="12"/>
        <v>0</v>
      </c>
      <c r="Q35" s="487">
        <f t="shared" si="12"/>
        <v>10396</v>
      </c>
      <c r="R35" s="487">
        <f t="shared" si="12"/>
        <v>81956.17</v>
      </c>
      <c r="S35" s="88">
        <v>99441.44</v>
      </c>
      <c r="T35" s="400"/>
    </row>
    <row r="36" spans="1:20" s="34" customFormat="1" ht="15.95" hidden="1" customHeight="1">
      <c r="A36" s="316" t="s">
        <v>55</v>
      </c>
      <c r="B36" s="312" t="s">
        <v>203</v>
      </c>
      <c r="C36" s="497"/>
      <c r="D36" s="497"/>
      <c r="E36" s="498">
        <f>+'[1]Корол 14а (2)'!G288</f>
        <v>1109</v>
      </c>
      <c r="F36" s="498">
        <f>+'[1]Корол 14а (2)'!J288</f>
        <v>0</v>
      </c>
      <c r="G36" s="498">
        <f>+'[1]Корол 14а (2)'!M288</f>
        <v>0</v>
      </c>
      <c r="H36" s="498">
        <f>+'[1]Корол 14а (2)'!P288</f>
        <v>0</v>
      </c>
      <c r="I36" s="498">
        <f>+'[1]Корол 14а (2)'!S288</f>
        <v>0</v>
      </c>
      <c r="J36" s="498">
        <f>+'[1]Корол 14а (2)'!V288</f>
        <v>0</v>
      </c>
      <c r="K36" s="497"/>
      <c r="L36" s="499"/>
      <c r="M36" s="498">
        <f>+'[1]Корол 14а (2)'!Y288</f>
        <v>0</v>
      </c>
      <c r="N36" s="498">
        <f>+'[1]Корол 14а (2)'!AB288</f>
        <v>0</v>
      </c>
      <c r="O36" s="498">
        <f>+'[1]Корол 14а (2)'!AE288</f>
        <v>0</v>
      </c>
      <c r="P36" s="498">
        <f>+'[1]Корол 14а (2)'!AH288</f>
        <v>0</v>
      </c>
      <c r="Q36" s="498">
        <f>+'[1]Корол 14а (2)'!AK288</f>
        <v>306</v>
      </c>
      <c r="R36" s="500">
        <f>+'[1]Корол 14а (2)'!AN288</f>
        <v>4522.3999999999996</v>
      </c>
      <c r="S36" s="67">
        <v>5937.4</v>
      </c>
      <c r="T36" s="402"/>
    </row>
    <row r="37" spans="1:20" s="34" customFormat="1" ht="15.95" hidden="1" customHeight="1">
      <c r="A37" s="316" t="s">
        <v>56</v>
      </c>
      <c r="B37" s="313" t="s">
        <v>81</v>
      </c>
      <c r="C37" s="497"/>
      <c r="D37" s="497"/>
      <c r="E37" s="498">
        <f>+'[1]Корол 14а (2)'!G312</f>
        <v>2122.5</v>
      </c>
      <c r="F37" s="498">
        <f>+'[1]Корол 14а (2)'!J312</f>
        <v>0</v>
      </c>
      <c r="G37" s="498">
        <f>+'[1]Корол 14а (2)'!M312</f>
        <v>0</v>
      </c>
      <c r="H37" s="498">
        <f>+'[1]Корол 14а (2)'!P312</f>
        <v>0</v>
      </c>
      <c r="I37" s="498">
        <f>+'[1]Корол 14а (2)'!S312</f>
        <v>0</v>
      </c>
      <c r="J37" s="498">
        <f>+'[1]Корол 14а (2)'!V312</f>
        <v>0</v>
      </c>
      <c r="K37" s="497"/>
      <c r="L37" s="499"/>
      <c r="M37" s="498">
        <f>+'[1]Корол 14а (2)'!Y312</f>
        <v>0</v>
      </c>
      <c r="N37" s="498">
        <f>+'[1]Корол 14а (2)'!AB312</f>
        <v>0</v>
      </c>
      <c r="O37" s="498">
        <f>+'[1]Корол 14а (2)'!AE312</f>
        <v>0</v>
      </c>
      <c r="P37" s="498">
        <f>+'[1]Корол 14а (2)'!AH312</f>
        <v>0</v>
      </c>
      <c r="Q37" s="498">
        <f>+'[1]Корол 14а (2)'!AK312</f>
        <v>8490</v>
      </c>
      <c r="R37" s="498">
        <f>+'[1]Корол 14а (2)'!AN312</f>
        <v>0</v>
      </c>
      <c r="S37" s="67">
        <v>10612.5</v>
      </c>
      <c r="T37" s="402"/>
    </row>
    <row r="38" spans="1:20" s="34" customFormat="1" ht="15.95" hidden="1" customHeight="1">
      <c r="A38" s="316" t="s">
        <v>58</v>
      </c>
      <c r="B38" s="313" t="s">
        <v>82</v>
      </c>
      <c r="C38" s="497"/>
      <c r="D38" s="497"/>
      <c r="E38" s="498">
        <f>+'[1]Корол 14а (2)'!G327</f>
        <v>3857.77</v>
      </c>
      <c r="F38" s="498">
        <f>+'[1]Корол 14а (2)'!J327</f>
        <v>0</v>
      </c>
      <c r="G38" s="498">
        <f>+'[1]Корол 14а (2)'!M327</f>
        <v>0</v>
      </c>
      <c r="H38" s="498">
        <f>+'[1]Корол 14а (2)'!P327</f>
        <v>0</v>
      </c>
      <c r="I38" s="498">
        <f>+'[1]Корол 14а (2)'!S327</f>
        <v>0</v>
      </c>
      <c r="J38" s="498">
        <f>+'[1]Корол 14а (2)'!V327</f>
        <v>0</v>
      </c>
      <c r="K38" s="497"/>
      <c r="L38" s="499"/>
      <c r="M38" s="498">
        <f>+'[1]Корол 14а (2)'!Y327</f>
        <v>0</v>
      </c>
      <c r="N38" s="498">
        <f>+'[1]Корол 14а (2)'!AB327</f>
        <v>0</v>
      </c>
      <c r="O38" s="498">
        <f>+'[1]Корол 14а (2)'!AE327</f>
        <v>0</v>
      </c>
      <c r="P38" s="498">
        <f>+'[1]Корол 14а (2)'!AH327</f>
        <v>0</v>
      </c>
      <c r="Q38" s="498">
        <f>+'[1]Корол 14а (2)'!AK327</f>
        <v>0</v>
      </c>
      <c r="R38" s="500">
        <f>+'[1]Корол 14а (2)'!AN327</f>
        <v>72983.77</v>
      </c>
      <c r="S38" s="67">
        <v>76841.540000000008</v>
      </c>
      <c r="T38" s="402"/>
    </row>
    <row r="39" spans="1:20" s="34" customFormat="1" ht="15.95" hidden="1" customHeight="1">
      <c r="A39" s="316" t="s">
        <v>60</v>
      </c>
      <c r="B39" s="314" t="s">
        <v>83</v>
      </c>
      <c r="C39" s="497"/>
      <c r="D39" s="497"/>
      <c r="E39" s="498">
        <f>+'[1]Корол 14а (2)'!G350</f>
        <v>0</v>
      </c>
      <c r="F39" s="498">
        <f>+'[1]Корол 14а (2)'!H350</f>
        <v>0</v>
      </c>
      <c r="G39" s="498">
        <f>+'[1]Корол 14а (2)'!M350</f>
        <v>0</v>
      </c>
      <c r="H39" s="498">
        <f>+'[1]Корол 14а (2)'!P350</f>
        <v>0</v>
      </c>
      <c r="I39" s="498">
        <f>+'[1]Корол 14а (2)'!S350</f>
        <v>0</v>
      </c>
      <c r="J39" s="498">
        <f>+'[1]Корол 14а (2)'!V350</f>
        <v>0</v>
      </c>
      <c r="K39" s="497"/>
      <c r="L39" s="499"/>
      <c r="M39" s="498">
        <f>+'[1]Корол 14а (2)'!Y350</f>
        <v>0</v>
      </c>
      <c r="N39" s="498">
        <f>+'[1]Корол 14а (2)'!AB350</f>
        <v>0</v>
      </c>
      <c r="O39" s="498">
        <f>+'[1]Корол 14а (2)'!AE350</f>
        <v>0</v>
      </c>
      <c r="P39" s="498">
        <f>+'[1]Корол 14а (2)'!AH350</f>
        <v>0</v>
      </c>
      <c r="Q39" s="498">
        <f>+'[1]Корол 14а (2)'!AK350</f>
        <v>1600</v>
      </c>
      <c r="R39" s="498">
        <f>+'[1]Корол 14а (2)'!AN350</f>
        <v>4450</v>
      </c>
      <c r="S39" s="67">
        <v>6050</v>
      </c>
      <c r="T39" s="402"/>
    </row>
    <row r="40" spans="1:20" s="34" customFormat="1" ht="15.95" hidden="1" customHeight="1">
      <c r="A40" s="316" t="s">
        <v>59</v>
      </c>
      <c r="B40" s="314" t="s">
        <v>84</v>
      </c>
      <c r="C40" s="497"/>
      <c r="D40" s="497"/>
      <c r="E40" s="498">
        <f>+'[1]Корол 14а (2)'!G370</f>
        <v>0</v>
      </c>
      <c r="F40" s="498">
        <f>+'[1]Корол 14а (2)'!H370</f>
        <v>0</v>
      </c>
      <c r="G40" s="498">
        <f>+'[1]Корол 14а (2)'!M370</f>
        <v>0</v>
      </c>
      <c r="H40" s="498">
        <f>+'[1]Корол 14а (2)'!P370</f>
        <v>0</v>
      </c>
      <c r="I40" s="498">
        <f>+'[1]Корол 14а (2)'!S370</f>
        <v>0</v>
      </c>
      <c r="J40" s="498">
        <f>+'[1]Корол 14а (2)'!V370</f>
        <v>0</v>
      </c>
      <c r="K40" s="497"/>
      <c r="L40" s="499"/>
      <c r="M40" s="498">
        <f>+'[1]Корол 14а (2)'!Y370</f>
        <v>0</v>
      </c>
      <c r="N40" s="498">
        <f>+'[1]Корол 14а (2)'!AB370</f>
        <v>0</v>
      </c>
      <c r="O40" s="498">
        <f>+'[1]Корол 14а (2)'!AE370</f>
        <v>0</v>
      </c>
      <c r="P40" s="498">
        <f>+'[1]Корол 14а (2)'!AH370</f>
        <v>0</v>
      </c>
      <c r="Q40" s="498">
        <f>+'[1]Корол 14а (2)'!AK370</f>
        <v>0</v>
      </c>
      <c r="R40" s="498">
        <f>+'[1]Корол 14а (2)'!AN370</f>
        <v>0</v>
      </c>
      <c r="S40" s="67">
        <v>0</v>
      </c>
      <c r="T40" s="402"/>
    </row>
    <row r="41" spans="1:20" s="52" customFormat="1" ht="15.95" customHeight="1">
      <c r="A41" s="94" t="s">
        <v>70</v>
      </c>
      <c r="B41" s="295" t="s">
        <v>154</v>
      </c>
      <c r="C41" s="501">
        <v>0.53</v>
      </c>
      <c r="D41" s="502">
        <f>+C41*$C$5</f>
        <v>1299.825</v>
      </c>
      <c r="E41" s="57">
        <v>1299.825</v>
      </c>
      <c r="F41" s="57">
        <v>1299.825</v>
      </c>
      <c r="G41" s="57">
        <v>1299.825</v>
      </c>
      <c r="H41" s="57">
        <v>1299.825</v>
      </c>
      <c r="I41" s="57">
        <v>1299.825</v>
      </c>
      <c r="J41" s="57">
        <v>1299.825</v>
      </c>
      <c r="K41" s="503">
        <v>0.56999999999999995</v>
      </c>
      <c r="L41" s="504">
        <f>+K41*$C$5</f>
        <v>1397.925</v>
      </c>
      <c r="M41" s="57">
        <v>1397.925</v>
      </c>
      <c r="N41" s="57">
        <v>1397.925</v>
      </c>
      <c r="O41" s="57">
        <v>1397.925</v>
      </c>
      <c r="P41" s="57">
        <v>1397.925</v>
      </c>
      <c r="Q41" s="57">
        <v>1397.925</v>
      </c>
      <c r="R41" s="57">
        <v>1397.925</v>
      </c>
      <c r="S41" s="98">
        <v>16186.499999999996</v>
      </c>
      <c r="T41" s="427"/>
    </row>
    <row r="42" spans="1:20" s="41" customFormat="1" ht="21" customHeight="1">
      <c r="A42" s="39" t="s">
        <v>34</v>
      </c>
      <c r="B42" s="212" t="s">
        <v>98</v>
      </c>
      <c r="C42" s="476"/>
      <c r="D42" s="476">
        <f>+C42*$C$5</f>
        <v>0</v>
      </c>
      <c r="E42" s="46">
        <f t="shared" ref="E42:J42" si="13">+E43+E51+E60</f>
        <v>93906.16</v>
      </c>
      <c r="F42" s="46">
        <f t="shared" si="13"/>
        <v>490.5</v>
      </c>
      <c r="G42" s="46">
        <f t="shared" si="13"/>
        <v>490.5</v>
      </c>
      <c r="H42" s="46">
        <f t="shared" si="13"/>
        <v>490.5</v>
      </c>
      <c r="I42" s="46">
        <f t="shared" si="13"/>
        <v>490.5</v>
      </c>
      <c r="J42" s="46">
        <f t="shared" si="13"/>
        <v>490.5</v>
      </c>
      <c r="K42" s="476">
        <v>0.41</v>
      </c>
      <c r="L42" s="477">
        <f>+K42*$C$5</f>
        <v>1005.525</v>
      </c>
      <c r="M42" s="46">
        <f t="shared" ref="M42:R42" si="14">+M43+M51+M60</f>
        <v>0</v>
      </c>
      <c r="N42" s="46">
        <f t="shared" si="14"/>
        <v>0</v>
      </c>
      <c r="O42" s="46">
        <f t="shared" si="14"/>
        <v>0</v>
      </c>
      <c r="P42" s="46">
        <f t="shared" si="14"/>
        <v>0</v>
      </c>
      <c r="Q42" s="46">
        <f t="shared" si="14"/>
        <v>10589.596999999998</v>
      </c>
      <c r="R42" s="46">
        <f t="shared" si="14"/>
        <v>0</v>
      </c>
      <c r="S42" s="46">
        <v>106948.257</v>
      </c>
      <c r="T42" s="397"/>
    </row>
    <row r="43" spans="1:20" s="33" customFormat="1" ht="24" customHeight="1">
      <c r="A43" s="94" t="s">
        <v>37</v>
      </c>
      <c r="B43" s="295" t="s">
        <v>80</v>
      </c>
      <c r="C43" s="482"/>
      <c r="D43" s="482">
        <f>+C43*$C$5</f>
        <v>0</v>
      </c>
      <c r="E43" s="483">
        <f t="shared" ref="E43:J43" si="15">SUM(E44:E50)</f>
        <v>1804.59</v>
      </c>
      <c r="F43" s="483">
        <f t="shared" si="15"/>
        <v>0</v>
      </c>
      <c r="G43" s="483">
        <f t="shared" si="15"/>
        <v>0</v>
      </c>
      <c r="H43" s="483">
        <f t="shared" si="15"/>
        <v>0</v>
      </c>
      <c r="I43" s="483">
        <f t="shared" si="15"/>
        <v>0</v>
      </c>
      <c r="J43" s="483">
        <f t="shared" si="15"/>
        <v>0</v>
      </c>
      <c r="K43" s="505"/>
      <c r="L43" s="482">
        <f>+K43*$C$5</f>
        <v>0</v>
      </c>
      <c r="M43" s="483">
        <f t="shared" ref="M43:R43" si="16">SUM(M44:M50)</f>
        <v>0</v>
      </c>
      <c r="N43" s="483">
        <f t="shared" si="16"/>
        <v>0</v>
      </c>
      <c r="O43" s="483">
        <f t="shared" si="16"/>
        <v>0</v>
      </c>
      <c r="P43" s="483">
        <f t="shared" si="16"/>
        <v>0</v>
      </c>
      <c r="Q43" s="483">
        <f t="shared" si="16"/>
        <v>2059.317</v>
      </c>
      <c r="R43" s="483">
        <f t="shared" si="16"/>
        <v>0</v>
      </c>
      <c r="S43" s="98">
        <v>3863.9070000000002</v>
      </c>
      <c r="T43" s="332"/>
    </row>
    <row r="44" spans="1:20" s="52" customFormat="1" ht="15.95" hidden="1" customHeight="1">
      <c r="A44" s="95" t="s">
        <v>146</v>
      </c>
      <c r="B44" s="216" t="s">
        <v>18</v>
      </c>
      <c r="C44" s="506"/>
      <c r="D44" s="506"/>
      <c r="E44" s="487">
        <f>+'[1]Корол 14а (2)'!G383</f>
        <v>0</v>
      </c>
      <c r="F44" s="487">
        <f>+'[1]Корол 14а (2)'!J383</f>
        <v>0</v>
      </c>
      <c r="G44" s="487">
        <f>+'[1]Корол 14а (2)'!M383</f>
        <v>0</v>
      </c>
      <c r="H44" s="487">
        <f>+'[1]Корол 14а (2)'!P383</f>
        <v>0</v>
      </c>
      <c r="I44" s="487">
        <f>+'[1]Корол 14а (2)'!S383</f>
        <v>0</v>
      </c>
      <c r="J44" s="487">
        <f>+'[1]Корол 14а (2)'!V383</f>
        <v>0</v>
      </c>
      <c r="K44" s="507"/>
      <c r="L44" s="506"/>
      <c r="M44" s="487">
        <f>+'[1]Корол 14а (2)'!Y383</f>
        <v>0</v>
      </c>
      <c r="N44" s="487">
        <f>+'[1]Корол 14а (2)'!AB383</f>
        <v>0</v>
      </c>
      <c r="O44" s="487">
        <f>+'[1]Корол 14а (2)'!AE383</f>
        <v>0</v>
      </c>
      <c r="P44" s="487">
        <f>+'[1]Корол 14а (2)'!AH383</f>
        <v>0</v>
      </c>
      <c r="Q44" s="487">
        <f>+'[1]Корол 14а (2)'!AK383</f>
        <v>0</v>
      </c>
      <c r="R44" s="487">
        <f>+'[1]Корол 14а (2)'!AN383</f>
        <v>0</v>
      </c>
      <c r="S44" s="88">
        <v>0</v>
      </c>
      <c r="T44" s="404"/>
    </row>
    <row r="45" spans="1:20" s="52" customFormat="1" ht="15.95" hidden="1" customHeight="1">
      <c r="A45" s="95" t="s">
        <v>147</v>
      </c>
      <c r="B45" s="218" t="s">
        <v>153</v>
      </c>
      <c r="C45" s="506"/>
      <c r="D45" s="506"/>
      <c r="E45" s="487">
        <f>+'[1]Корол 14а (2)'!G398</f>
        <v>0</v>
      </c>
      <c r="F45" s="487">
        <f>+'[1]Корол 14а (2)'!J398</f>
        <v>0</v>
      </c>
      <c r="G45" s="487">
        <f>+'[1]Корол 14а (2)'!M398</f>
        <v>0</v>
      </c>
      <c r="H45" s="487">
        <f>+'[1]Корол 14а (2)'!P398</f>
        <v>0</v>
      </c>
      <c r="I45" s="487">
        <f>+'[1]Корол 14а (2)'!S398</f>
        <v>0</v>
      </c>
      <c r="J45" s="487">
        <f>+'[1]Корол 14а (2)'!V398</f>
        <v>0</v>
      </c>
      <c r="K45" s="507"/>
      <c r="L45" s="506"/>
      <c r="M45" s="487">
        <f>+'[1]Корол 14а (2)'!Y398</f>
        <v>0</v>
      </c>
      <c r="N45" s="487">
        <f>+'[1]Корол 14а (2)'!AB398</f>
        <v>0</v>
      </c>
      <c r="O45" s="487">
        <f>+'[1]Корол 14а (2)'!AE398</f>
        <v>0</v>
      </c>
      <c r="P45" s="487">
        <f>+'[1]Корол 14а (2)'!AH398</f>
        <v>0</v>
      </c>
      <c r="Q45" s="487">
        <f>+'[1]Корол 14а (2)'!AK398</f>
        <v>0</v>
      </c>
      <c r="R45" s="487">
        <f>+'[1]Корол 14а (2)'!AN398</f>
        <v>0</v>
      </c>
      <c r="S45" s="88">
        <v>0</v>
      </c>
      <c r="T45" s="404"/>
    </row>
    <row r="46" spans="1:20" s="52" customFormat="1" ht="15.95" hidden="1" customHeight="1">
      <c r="A46" s="95" t="s">
        <v>148</v>
      </c>
      <c r="B46" s="216" t="s">
        <v>39</v>
      </c>
      <c r="C46" s="506"/>
      <c r="D46" s="506"/>
      <c r="E46" s="487">
        <f>+'[1]Корол 14а (2)'!G415</f>
        <v>420.7</v>
      </c>
      <c r="F46" s="487">
        <f>+'[1]Корол 14а (2)'!J415</f>
        <v>0</v>
      </c>
      <c r="G46" s="487">
        <f>+'[1]Корол 14а (2)'!M415</f>
        <v>0</v>
      </c>
      <c r="H46" s="487">
        <f>+'[1]Корол 14а (2)'!P415</f>
        <v>0</v>
      </c>
      <c r="I46" s="487">
        <f>+'[1]Корол 14а (2)'!S415</f>
        <v>0</v>
      </c>
      <c r="J46" s="487">
        <f>+'[1]Корол 14а (2)'!V415</f>
        <v>0</v>
      </c>
      <c r="K46" s="507"/>
      <c r="L46" s="506"/>
      <c r="M46" s="487">
        <f>+'[1]Корол 14а (2)'!Y415</f>
        <v>0</v>
      </c>
      <c r="N46" s="487">
        <f>+'[1]Корол 14а (2)'!AB415</f>
        <v>0</v>
      </c>
      <c r="O46" s="487">
        <f>+'[1]Корол 14а (2)'!AE415</f>
        <v>0</v>
      </c>
      <c r="P46" s="487">
        <f>+'[1]Корол 14а (2)'!AH415</f>
        <v>0</v>
      </c>
      <c r="Q46" s="487">
        <f>+'[1]Корол 14а (2)'!AK415</f>
        <v>151.452</v>
      </c>
      <c r="R46" s="487">
        <f>+'[1]Корол 14а (2)'!AN415</f>
        <v>0</v>
      </c>
      <c r="S46" s="88">
        <v>572.15200000000004</v>
      </c>
      <c r="T46" s="404"/>
    </row>
    <row r="47" spans="1:20" s="52" customFormat="1" ht="15.95" hidden="1" customHeight="1">
      <c r="A47" s="95" t="s">
        <v>149</v>
      </c>
      <c r="B47" s="216" t="s">
        <v>19</v>
      </c>
      <c r="C47" s="506"/>
      <c r="D47" s="506"/>
      <c r="E47" s="487">
        <f>+'[1]Корол 14а (2)'!G430</f>
        <v>290</v>
      </c>
      <c r="F47" s="487">
        <f>+'[1]Корол 14а (2)'!J430</f>
        <v>0</v>
      </c>
      <c r="G47" s="487">
        <f>+'[1]Корол 14а (2)'!M430</f>
        <v>0</v>
      </c>
      <c r="H47" s="487">
        <f>+'[1]Корол 14а (2)'!P430</f>
        <v>0</v>
      </c>
      <c r="I47" s="487">
        <f>+'[1]Корол 14а (2)'!S430</f>
        <v>0</v>
      </c>
      <c r="J47" s="487">
        <f>+'[1]Корол 14а (2)'!V430</f>
        <v>0</v>
      </c>
      <c r="K47" s="507"/>
      <c r="L47" s="506"/>
      <c r="M47" s="487">
        <f>+'[1]Корол 14а (2)'!Y430</f>
        <v>0</v>
      </c>
      <c r="N47" s="487">
        <f>+'[1]Корол 14а (2)'!AB430</f>
        <v>0</v>
      </c>
      <c r="O47" s="487">
        <f>+'[1]Корол 14а (2)'!AE430</f>
        <v>0</v>
      </c>
      <c r="P47" s="487">
        <f>+'[1]Корол 14а (2)'!AH430</f>
        <v>0</v>
      </c>
      <c r="Q47" s="487">
        <f>+'[1]Корол 14а (2)'!AK430</f>
        <v>803.19</v>
      </c>
      <c r="R47" s="487">
        <f>+'[1]Корол 14а (2)'!AN430</f>
        <v>0</v>
      </c>
      <c r="S47" s="88">
        <v>1093.19</v>
      </c>
      <c r="T47" s="404"/>
    </row>
    <row r="48" spans="1:20" s="52" customFormat="1" ht="15.95" hidden="1" customHeight="1">
      <c r="A48" s="95" t="s">
        <v>150</v>
      </c>
      <c r="B48" s="216" t="s">
        <v>20</v>
      </c>
      <c r="C48" s="506"/>
      <c r="D48" s="506"/>
      <c r="E48" s="487">
        <f>+'[1]Корол 14а (2)'!G444</f>
        <v>0</v>
      </c>
      <c r="F48" s="487">
        <f>+'[1]Корол 14а (2)'!J444</f>
        <v>0</v>
      </c>
      <c r="G48" s="487">
        <f>+'[1]Корол 14а (2)'!M444</f>
        <v>0</v>
      </c>
      <c r="H48" s="487">
        <f>+'[1]Корол 14а (2)'!P444</f>
        <v>0</v>
      </c>
      <c r="I48" s="487">
        <f>+'[1]Корол 14а (2)'!S444</f>
        <v>0</v>
      </c>
      <c r="J48" s="487">
        <f>+'[1]Корол 14а (2)'!V444</f>
        <v>0</v>
      </c>
      <c r="K48" s="507"/>
      <c r="L48" s="506"/>
      <c r="M48" s="487">
        <f>+'[1]Корол 14а (2)'!Y444</f>
        <v>0</v>
      </c>
      <c r="N48" s="487">
        <f>+'[1]Корол 14а (2)'!AB444</f>
        <v>0</v>
      </c>
      <c r="O48" s="487">
        <f>+'[1]Корол 14а (2)'!AE444</f>
        <v>0</v>
      </c>
      <c r="P48" s="487">
        <f>+'[1]Корол 14а (2)'!AH444</f>
        <v>0</v>
      </c>
      <c r="Q48" s="487">
        <f>+'[1]Корол 14а (2)'!AK444</f>
        <v>990.67499999999995</v>
      </c>
      <c r="R48" s="487">
        <f>+'[1]Корол 14а (2)'!AN444</f>
        <v>0</v>
      </c>
      <c r="S48" s="88">
        <v>990.67499999999995</v>
      </c>
      <c r="T48" s="404"/>
    </row>
    <row r="49" spans="1:20" s="52" customFormat="1" ht="15.95" hidden="1" customHeight="1">
      <c r="A49" s="95" t="s">
        <v>151</v>
      </c>
      <c r="B49" s="216" t="s">
        <v>93</v>
      </c>
      <c r="C49" s="506"/>
      <c r="D49" s="506"/>
      <c r="E49" s="487">
        <f>+'[1]Корол 14а (2)'!G451</f>
        <v>0</v>
      </c>
      <c r="F49" s="487">
        <f>+'[1]Корол 14а (2)'!J451</f>
        <v>0</v>
      </c>
      <c r="G49" s="487">
        <f>+'[1]Корол 14а (2)'!M451</f>
        <v>0</v>
      </c>
      <c r="H49" s="487">
        <f>+'[1]Корол 14а (2)'!P451</f>
        <v>0</v>
      </c>
      <c r="I49" s="487">
        <f>+'[1]Корол 14а (2)'!S451</f>
        <v>0</v>
      </c>
      <c r="J49" s="487">
        <f>+'[1]Корол 14а (2)'!V451</f>
        <v>0</v>
      </c>
      <c r="K49" s="507"/>
      <c r="L49" s="506"/>
      <c r="M49" s="487">
        <f>+'[1]Корол 14а (2)'!Y451</f>
        <v>0</v>
      </c>
      <c r="N49" s="487">
        <f>+'[1]Корол 14а (2)'!AB451</f>
        <v>0</v>
      </c>
      <c r="O49" s="487">
        <f>+'[1]Корол 14а (2)'!AE451</f>
        <v>0</v>
      </c>
      <c r="P49" s="487">
        <f>+'[1]Корол 14а (2)'!AH451</f>
        <v>0</v>
      </c>
      <c r="Q49" s="487">
        <f>+'[1]Корол 14а (2)'!AK451</f>
        <v>0</v>
      </c>
      <c r="R49" s="487">
        <f>+'[1]Корол 14а (2)'!AN451</f>
        <v>0</v>
      </c>
      <c r="S49" s="88">
        <v>0</v>
      </c>
      <c r="T49" s="404"/>
    </row>
    <row r="50" spans="1:20" s="52" customFormat="1" ht="15.95" hidden="1" customHeight="1">
      <c r="A50" s="95" t="s">
        <v>152</v>
      </c>
      <c r="B50" s="216" t="s">
        <v>103</v>
      </c>
      <c r="C50" s="506"/>
      <c r="D50" s="506"/>
      <c r="E50" s="487">
        <f>+'[1]Корол 14а (2)'!G462</f>
        <v>1093.8899999999999</v>
      </c>
      <c r="F50" s="487">
        <f>+'[1]Корол 14а (2)'!J462</f>
        <v>0</v>
      </c>
      <c r="G50" s="487">
        <f>+'[1]Корол 14а (2)'!M462</f>
        <v>0</v>
      </c>
      <c r="H50" s="487">
        <f>+'[1]Корол 14а (2)'!P462</f>
        <v>0</v>
      </c>
      <c r="I50" s="487">
        <f>+'[1]Корол 14а (2)'!S462</f>
        <v>0</v>
      </c>
      <c r="J50" s="487">
        <f>+'[1]Корол 14а (2)'!V462</f>
        <v>0</v>
      </c>
      <c r="K50" s="507"/>
      <c r="L50" s="506"/>
      <c r="M50" s="487">
        <f>+'[1]Корол 14а (2)'!Y462</f>
        <v>0</v>
      </c>
      <c r="N50" s="487">
        <f>+'[1]Корол 14а (2)'!AB462</f>
        <v>0</v>
      </c>
      <c r="O50" s="487">
        <f>+'[1]Корол 14а (2)'!AE462</f>
        <v>0</v>
      </c>
      <c r="P50" s="487">
        <f>+'[1]Корол 14а (2)'!AH462</f>
        <v>0</v>
      </c>
      <c r="Q50" s="487">
        <f>+'[1]Корол 14а (2)'!AK462</f>
        <v>114</v>
      </c>
      <c r="R50" s="487">
        <f>+'[1]Корол 14а (2)'!AN462</f>
        <v>0</v>
      </c>
      <c r="S50" s="88">
        <v>1207.8899999999999</v>
      </c>
      <c r="T50" s="404"/>
    </row>
    <row r="51" spans="1:20" s="33" customFormat="1" ht="15.95" customHeight="1">
      <c r="A51" s="94" t="s">
        <v>38</v>
      </c>
      <c r="B51" s="295" t="s">
        <v>54</v>
      </c>
      <c r="C51" s="482"/>
      <c r="D51" s="482">
        <f>+C51*$C$5</f>
        <v>0</v>
      </c>
      <c r="E51" s="483">
        <f t="shared" ref="E51:J51" si="17">+E52+E53+E54</f>
        <v>17492.82</v>
      </c>
      <c r="F51" s="483">
        <f t="shared" si="17"/>
        <v>490.5</v>
      </c>
      <c r="G51" s="483">
        <f t="shared" si="17"/>
        <v>490.5</v>
      </c>
      <c r="H51" s="483">
        <f t="shared" si="17"/>
        <v>490.5</v>
      </c>
      <c r="I51" s="483">
        <f t="shared" si="17"/>
        <v>490.5</v>
      </c>
      <c r="J51" s="483">
        <f t="shared" si="17"/>
        <v>490.5</v>
      </c>
      <c r="K51" s="505"/>
      <c r="L51" s="482">
        <f>+K51*$C$5</f>
        <v>0</v>
      </c>
      <c r="M51" s="99">
        <f t="shared" ref="M51:R51" si="18">+M52+M53+M54</f>
        <v>0</v>
      </c>
      <c r="N51" s="99">
        <f t="shared" si="18"/>
        <v>0</v>
      </c>
      <c r="O51" s="99">
        <f t="shared" si="18"/>
        <v>0</v>
      </c>
      <c r="P51" s="99">
        <f t="shared" si="18"/>
        <v>0</v>
      </c>
      <c r="Q51" s="99">
        <f t="shared" si="18"/>
        <v>7050.98</v>
      </c>
      <c r="R51" s="99">
        <f t="shared" si="18"/>
        <v>0</v>
      </c>
      <c r="S51" s="98">
        <v>26996.3</v>
      </c>
      <c r="T51" s="405"/>
    </row>
    <row r="52" spans="1:20" s="17" customFormat="1" ht="15.95" customHeight="1">
      <c r="A52" s="95" t="s">
        <v>61</v>
      </c>
      <c r="B52" s="214" t="s">
        <v>35</v>
      </c>
      <c r="C52" s="508"/>
      <c r="D52" s="509"/>
      <c r="E52" s="487"/>
      <c r="F52" s="487"/>
      <c r="G52" s="487"/>
      <c r="H52" s="487"/>
      <c r="I52" s="487"/>
      <c r="J52" s="487"/>
      <c r="K52" s="510"/>
      <c r="L52" s="511"/>
      <c r="M52" s="171"/>
      <c r="N52" s="171"/>
      <c r="O52" s="171"/>
      <c r="P52" s="171"/>
      <c r="Q52" s="171"/>
      <c r="R52" s="171"/>
      <c r="S52" s="88">
        <v>0</v>
      </c>
      <c r="T52" s="400"/>
    </row>
    <row r="53" spans="1:20" s="17" customFormat="1" ht="15.95" customHeight="1">
      <c r="A53" s="95" t="s">
        <v>62</v>
      </c>
      <c r="B53" s="214" t="s">
        <v>353</v>
      </c>
      <c r="C53" s="485">
        <v>0.2</v>
      </c>
      <c r="D53" s="485">
        <f>+C53*$C$5</f>
        <v>490.5</v>
      </c>
      <c r="E53" s="487">
        <v>490.5</v>
      </c>
      <c r="F53" s="487">
        <v>490.5</v>
      </c>
      <c r="G53" s="487">
        <v>490.5</v>
      </c>
      <c r="H53" s="487">
        <v>490.5</v>
      </c>
      <c r="I53" s="487">
        <v>490.5</v>
      </c>
      <c r="J53" s="487">
        <v>490.5</v>
      </c>
      <c r="K53" s="512">
        <v>0.24</v>
      </c>
      <c r="L53" s="490">
        <f>+K53*$C$5</f>
        <v>588.6</v>
      </c>
      <c r="M53" s="15"/>
      <c r="N53" s="15"/>
      <c r="O53" s="15"/>
      <c r="P53" s="15"/>
      <c r="Q53" s="15"/>
      <c r="R53" s="15"/>
      <c r="S53" s="88">
        <v>2943</v>
      </c>
      <c r="T53" s="400"/>
    </row>
    <row r="54" spans="1:20" s="17" customFormat="1" ht="15.95" customHeight="1">
      <c r="A54" s="95" t="s">
        <v>63</v>
      </c>
      <c r="B54" s="214" t="s">
        <v>36</v>
      </c>
      <c r="C54" s="485"/>
      <c r="D54" s="485">
        <f>+C54*$C$5</f>
        <v>0</v>
      </c>
      <c r="E54" s="487">
        <f t="shared" ref="E54:J54" si="19">SUM(E55:E59)</f>
        <v>17002.32</v>
      </c>
      <c r="F54" s="487">
        <f t="shared" si="19"/>
        <v>0</v>
      </c>
      <c r="G54" s="487">
        <f t="shared" si="19"/>
        <v>0</v>
      </c>
      <c r="H54" s="487">
        <f t="shared" si="19"/>
        <v>0</v>
      </c>
      <c r="I54" s="487">
        <f t="shared" si="19"/>
        <v>0</v>
      </c>
      <c r="J54" s="487">
        <f t="shared" si="19"/>
        <v>0</v>
      </c>
      <c r="K54" s="512"/>
      <c r="L54" s="490">
        <f>+K54*$C$5</f>
        <v>0</v>
      </c>
      <c r="M54" s="100">
        <f t="shared" ref="M54:R54" si="20">SUM(M55:M59)</f>
        <v>0</v>
      </c>
      <c r="N54" s="100">
        <f t="shared" si="20"/>
        <v>0</v>
      </c>
      <c r="O54" s="100">
        <f t="shared" si="20"/>
        <v>0</v>
      </c>
      <c r="P54" s="100">
        <f t="shared" si="20"/>
        <v>0</v>
      </c>
      <c r="Q54" s="100">
        <f t="shared" si="20"/>
        <v>7050.98</v>
      </c>
      <c r="R54" s="100">
        <f t="shared" si="20"/>
        <v>0</v>
      </c>
      <c r="S54" s="88">
        <v>24053.3</v>
      </c>
      <c r="T54" s="400"/>
    </row>
    <row r="55" spans="1:20" s="36" customFormat="1" ht="15.95" hidden="1" customHeight="1">
      <c r="A55" s="95" t="s">
        <v>64</v>
      </c>
      <c r="B55" s="312" t="s">
        <v>203</v>
      </c>
      <c r="C55" s="503"/>
      <c r="D55" s="503"/>
      <c r="E55" s="498">
        <f>+'[1]Корол 14а (2)'!G487</f>
        <v>1250.51</v>
      </c>
      <c r="F55" s="498">
        <f>+'[1]Корол 14а (2)'!J487</f>
        <v>0</v>
      </c>
      <c r="G55" s="498">
        <f>+'[1]Корол 14а (2)'!M487</f>
        <v>0</v>
      </c>
      <c r="H55" s="498">
        <f>+'[1]Корол 14а (2)'!P487</f>
        <v>0</v>
      </c>
      <c r="I55" s="498">
        <f>+'[1]Корол 14а (2)'!S487</f>
        <v>0</v>
      </c>
      <c r="J55" s="498">
        <f>+'[1]Корол 14а (2)'!V487</f>
        <v>0</v>
      </c>
      <c r="K55" s="513"/>
      <c r="L55" s="514"/>
      <c r="M55" s="498">
        <f>+'[1]Корол 14а (2)'!Y487</f>
        <v>0</v>
      </c>
      <c r="N55" s="498">
        <f>+'[1]Корол 14а (2)'!AB487</f>
        <v>0</v>
      </c>
      <c r="O55" s="498">
        <f>+'[1]Корол 14а (2)'!AE487</f>
        <v>0</v>
      </c>
      <c r="P55" s="498">
        <f>+'[1]Корол 14а (2)'!AH487</f>
        <v>0</v>
      </c>
      <c r="Q55" s="498">
        <f>+'[1]Корол 14а (2)'!AK487</f>
        <v>100</v>
      </c>
      <c r="R55" s="498">
        <f>+'[1]Корол 14а (2)'!AN487</f>
        <v>0</v>
      </c>
      <c r="S55" s="67">
        <v>1350.51</v>
      </c>
      <c r="T55" s="406"/>
    </row>
    <row r="56" spans="1:20" s="36" customFormat="1" ht="15.95" hidden="1" customHeight="1">
      <c r="A56" s="95" t="s">
        <v>65</v>
      </c>
      <c r="B56" s="313" t="s">
        <v>81</v>
      </c>
      <c r="C56" s="503"/>
      <c r="D56" s="503"/>
      <c r="E56" s="498">
        <f>+'[1]Корол 14а (2)'!G535</f>
        <v>0</v>
      </c>
      <c r="F56" s="498">
        <f>+'[1]Корол 14а (2)'!J535</f>
        <v>0</v>
      </c>
      <c r="G56" s="498">
        <f>+'[1]Корол 14а (2)'!M535</f>
        <v>0</v>
      </c>
      <c r="H56" s="498">
        <f>+'[1]Корол 14а (2)'!P535</f>
        <v>0</v>
      </c>
      <c r="I56" s="498">
        <f>+'[1]Корол 14а (2)'!S535</f>
        <v>0</v>
      </c>
      <c r="J56" s="498">
        <f>+'[1]Корол 14а (2)'!V535</f>
        <v>0</v>
      </c>
      <c r="K56" s="513"/>
      <c r="L56" s="514"/>
      <c r="M56" s="498">
        <f>+'[1]Корол 14а (2)'!Y535</f>
        <v>0</v>
      </c>
      <c r="N56" s="498">
        <f>+'[1]Корол 14а (2)'!AB535</f>
        <v>0</v>
      </c>
      <c r="O56" s="498">
        <f>+'[1]Корол 14а (2)'!AE535</f>
        <v>0</v>
      </c>
      <c r="P56" s="498">
        <f>+'[1]Корол 14а (2)'!AH535</f>
        <v>0</v>
      </c>
      <c r="Q56" s="498">
        <f>+'[1]Корол 14а (2)'!AK535</f>
        <v>0</v>
      </c>
      <c r="R56" s="498">
        <f>+'[1]Корол 14а (2)'!AN535</f>
        <v>0</v>
      </c>
      <c r="S56" s="67">
        <v>0</v>
      </c>
      <c r="T56" s="406"/>
    </row>
    <row r="57" spans="1:20" s="36" customFormat="1" ht="15.95" hidden="1" customHeight="1">
      <c r="A57" s="95" t="s">
        <v>66</v>
      </c>
      <c r="B57" s="313" t="s">
        <v>82</v>
      </c>
      <c r="C57" s="503"/>
      <c r="D57" s="503"/>
      <c r="E57" s="498">
        <f>+'[1]Корол 14а (2)'!G548</f>
        <v>15751.810000000001</v>
      </c>
      <c r="F57" s="498">
        <f>+'[1]Корол 14а (2)'!J548</f>
        <v>0</v>
      </c>
      <c r="G57" s="498">
        <f>+'[1]Корол 14а (2)'!M548</f>
        <v>0</v>
      </c>
      <c r="H57" s="498">
        <f>+'[1]Корол 14а (2)'!P548</f>
        <v>0</v>
      </c>
      <c r="I57" s="498">
        <f>+'[1]Корол 14а (2)'!S548</f>
        <v>0</v>
      </c>
      <c r="J57" s="498">
        <f>+'[1]Корол 14а (2)'!V548</f>
        <v>0</v>
      </c>
      <c r="K57" s="513"/>
      <c r="L57" s="514"/>
      <c r="M57" s="498">
        <f>+'[1]Корол 14а (2)'!Y548</f>
        <v>0</v>
      </c>
      <c r="N57" s="498">
        <f>+'[1]Корол 14а (2)'!AB548</f>
        <v>0</v>
      </c>
      <c r="O57" s="498">
        <f>+'[1]Корол 14а (2)'!AE548</f>
        <v>0</v>
      </c>
      <c r="P57" s="498">
        <f>+'[1]Корол 14а (2)'!AH548</f>
        <v>0</v>
      </c>
      <c r="Q57" s="498">
        <f>+'[1]Корол 14а (2)'!AK548</f>
        <v>6950.98</v>
      </c>
      <c r="R57" s="498">
        <f>+'[1]Корол 14а (2)'!AN548</f>
        <v>0</v>
      </c>
      <c r="S57" s="67">
        <v>22702.79</v>
      </c>
      <c r="T57" s="406"/>
    </row>
    <row r="58" spans="1:20" s="36" customFormat="1" ht="15.95" hidden="1" customHeight="1">
      <c r="A58" s="95" t="s">
        <v>67</v>
      </c>
      <c r="B58" s="314" t="s">
        <v>83</v>
      </c>
      <c r="C58" s="503"/>
      <c r="D58" s="503"/>
      <c r="E58" s="498">
        <f>+'[1]Корол 14а (2)'!G627</f>
        <v>0</v>
      </c>
      <c r="F58" s="498">
        <f>+'[1]Корол 14а (2)'!J627</f>
        <v>0</v>
      </c>
      <c r="G58" s="498">
        <f>+'[1]Корол 14а (2)'!M627</f>
        <v>0</v>
      </c>
      <c r="H58" s="498">
        <f>+'[1]Корол 14а (2)'!P627</f>
        <v>0</v>
      </c>
      <c r="I58" s="498">
        <f>+'[1]Корол 14а (2)'!S627</f>
        <v>0</v>
      </c>
      <c r="J58" s="498">
        <f>+'[1]Корол 14а (2)'!V627</f>
        <v>0</v>
      </c>
      <c r="K58" s="513"/>
      <c r="L58" s="514"/>
      <c r="M58" s="498">
        <f>+'[1]Корол 14а (2)'!Y627</f>
        <v>0</v>
      </c>
      <c r="N58" s="498">
        <f>+'[1]Корол 14а (2)'!AB627</f>
        <v>0</v>
      </c>
      <c r="O58" s="498">
        <f>+'[1]Корол 14а (2)'!AE627</f>
        <v>0</v>
      </c>
      <c r="P58" s="498">
        <f>+'[1]Корол 14а (2)'!AH627</f>
        <v>0</v>
      </c>
      <c r="Q58" s="498">
        <f>+'[1]Корол 14а (2)'!AK627</f>
        <v>0</v>
      </c>
      <c r="R58" s="498">
        <f>+'[1]Корол 14а (2)'!AN627</f>
        <v>0</v>
      </c>
      <c r="S58" s="67">
        <v>0</v>
      </c>
      <c r="T58" s="406"/>
    </row>
    <row r="59" spans="1:20" s="36" customFormat="1" ht="15.95" hidden="1" customHeight="1">
      <c r="A59" s="95" t="s">
        <v>68</v>
      </c>
      <c r="B59" s="314" t="s">
        <v>84</v>
      </c>
      <c r="C59" s="503"/>
      <c r="D59" s="503"/>
      <c r="E59" s="498">
        <f>+'[1]Корол 14а (2)'!G664</f>
        <v>0</v>
      </c>
      <c r="F59" s="498">
        <f>+'[1]Корол 14а (2)'!J664</f>
        <v>0</v>
      </c>
      <c r="G59" s="498">
        <f>+'[1]Корол 14а (2)'!M664</f>
        <v>0</v>
      </c>
      <c r="H59" s="498">
        <f>+'[1]Корол 14а (2)'!P664</f>
        <v>0</v>
      </c>
      <c r="I59" s="498">
        <f>+'[1]Корол 14а (2)'!S664</f>
        <v>0</v>
      </c>
      <c r="J59" s="498">
        <f>+'[1]Корол 14а (2)'!V664</f>
        <v>0</v>
      </c>
      <c r="K59" s="513"/>
      <c r="L59" s="514"/>
      <c r="M59" s="498">
        <f>+'[1]Корол 14а (2)'!Y664</f>
        <v>0</v>
      </c>
      <c r="N59" s="498">
        <f>+'[1]Корол 14а (2)'!AB664</f>
        <v>0</v>
      </c>
      <c r="O59" s="498">
        <f>+'[1]Корол 14а (2)'!AE664</f>
        <v>0</v>
      </c>
      <c r="P59" s="498">
        <f>+'[1]Корол 14а (2)'!AH664</f>
        <v>0</v>
      </c>
      <c r="Q59" s="498">
        <f>+'[1]Корол 14а (2)'!AK664</f>
        <v>0</v>
      </c>
      <c r="R59" s="498">
        <f>+'[1]Корол 14а (2)'!AN664</f>
        <v>0</v>
      </c>
      <c r="S59" s="67">
        <v>0</v>
      </c>
      <c r="T59" s="406"/>
    </row>
    <row r="60" spans="1:20" s="33" customFormat="1" ht="15.95" customHeight="1">
      <c r="A60" s="94" t="s">
        <v>352</v>
      </c>
      <c r="B60" s="295" t="s">
        <v>69</v>
      </c>
      <c r="C60" s="482"/>
      <c r="D60" s="482">
        <f>+C60*$C$5</f>
        <v>0</v>
      </c>
      <c r="E60" s="483">
        <f>+'[1]Корол 14а (2)'!G672</f>
        <v>74608.75</v>
      </c>
      <c r="F60" s="483">
        <f>+'[1]Корол 14а (2)'!J672</f>
        <v>0</v>
      </c>
      <c r="G60" s="483">
        <f>+'[1]Корол 14а (2)'!M672</f>
        <v>0</v>
      </c>
      <c r="H60" s="483">
        <f>+'[1]Корол 14а (2)'!P672</f>
        <v>0</v>
      </c>
      <c r="I60" s="483">
        <f>+'[1]Корол 14а (2)'!S672</f>
        <v>0</v>
      </c>
      <c r="J60" s="483">
        <f>+'[1]Корол 14а (2)'!V672</f>
        <v>0</v>
      </c>
      <c r="K60" s="505"/>
      <c r="L60" s="482">
        <f>+K60*$C$5</f>
        <v>0</v>
      </c>
      <c r="M60" s="483">
        <f>+'[1]Корол 14а (2)'!Y672</f>
        <v>0</v>
      </c>
      <c r="N60" s="483">
        <f>+'[1]Корол 14а (2)'!AB672</f>
        <v>0</v>
      </c>
      <c r="O60" s="483">
        <f>+'[1]Корол 14а (2)'!AE672</f>
        <v>0</v>
      </c>
      <c r="P60" s="483">
        <f>+'[1]Корол 14а (2)'!R672</f>
        <v>0</v>
      </c>
      <c r="Q60" s="483">
        <f>+'[1]Корол 14а (2)'!AK672</f>
        <v>1479.3000000000002</v>
      </c>
      <c r="R60" s="483">
        <f>+'[1]Корол 14а (2)'!AN672</f>
        <v>0</v>
      </c>
      <c r="S60" s="98">
        <v>76088.05</v>
      </c>
      <c r="T60" s="407"/>
    </row>
    <row r="61" spans="1:20" s="41" customFormat="1" ht="15" customHeight="1">
      <c r="A61" s="39" t="s">
        <v>354</v>
      </c>
      <c r="B61" s="212" t="s">
        <v>377</v>
      </c>
      <c r="C61" s="476">
        <v>1.9</v>
      </c>
      <c r="D61" s="476">
        <f>+C61*$C$5</f>
        <v>4659.75</v>
      </c>
      <c r="E61" s="515">
        <v>4659.75</v>
      </c>
      <c r="F61" s="515">
        <v>4659.75</v>
      </c>
      <c r="G61" s="515">
        <v>4659.75</v>
      </c>
      <c r="H61" s="515">
        <v>4659.75</v>
      </c>
      <c r="I61" s="515">
        <v>4659.75</v>
      </c>
      <c r="J61" s="515">
        <v>4659.75</v>
      </c>
      <c r="K61" s="476">
        <v>2.2000000000000002</v>
      </c>
      <c r="L61" s="476">
        <f>+K61*$C$5</f>
        <v>5395.5</v>
      </c>
      <c r="M61" s="515">
        <v>5395.5</v>
      </c>
      <c r="N61" s="515">
        <v>5395.5</v>
      </c>
      <c r="O61" s="515">
        <v>5395.5</v>
      </c>
      <c r="P61" s="515">
        <v>5395.5</v>
      </c>
      <c r="Q61" s="515">
        <v>5395.5</v>
      </c>
      <c r="R61" s="515">
        <v>5395.5</v>
      </c>
      <c r="S61" s="46">
        <v>60331.5</v>
      </c>
      <c r="T61" s="332"/>
    </row>
    <row r="62" spans="1:20" s="41" customFormat="1" ht="24.75" customHeight="1" thickBot="1">
      <c r="A62" s="39" t="s">
        <v>358</v>
      </c>
      <c r="B62" s="212" t="s">
        <v>371</v>
      </c>
      <c r="C62" s="476">
        <v>1.03</v>
      </c>
      <c r="D62" s="476">
        <f>+C62*$C$5</f>
        <v>2526.0750000000003</v>
      </c>
      <c r="E62" s="515">
        <v>2526.0750000000003</v>
      </c>
      <c r="F62" s="515">
        <v>2526.0750000000003</v>
      </c>
      <c r="G62" s="515">
        <v>2526.0750000000003</v>
      </c>
      <c r="H62" s="515">
        <v>2526.0750000000003</v>
      </c>
      <c r="I62" s="515">
        <v>2526.0750000000003</v>
      </c>
      <c r="J62" s="515">
        <v>2526.0750000000003</v>
      </c>
      <c r="K62" s="516">
        <v>1.07</v>
      </c>
      <c r="L62" s="517">
        <f>+K62*$C$5</f>
        <v>2624.1750000000002</v>
      </c>
      <c r="M62" s="515">
        <v>2624.1750000000002</v>
      </c>
      <c r="N62" s="515">
        <v>2624.1750000000002</v>
      </c>
      <c r="O62" s="515">
        <v>2624.1750000000002</v>
      </c>
      <c r="P62" s="515">
        <v>2624.1750000000002</v>
      </c>
      <c r="Q62" s="515">
        <v>2624.1750000000002</v>
      </c>
      <c r="R62" s="515">
        <v>2624.1750000000002</v>
      </c>
      <c r="S62" s="46">
        <v>30901.5</v>
      </c>
      <c r="T62" s="332"/>
    </row>
    <row r="63" spans="1:20" s="42" customFormat="1" ht="18" customHeight="1">
      <c r="A63" s="51" t="s">
        <v>361</v>
      </c>
      <c r="B63" s="79" t="s">
        <v>279</v>
      </c>
      <c r="C63" s="518"/>
      <c r="D63" s="518"/>
      <c r="E63" s="518">
        <f t="shared" ref="E63:R63" si="21">+E10+E18+E23+E29+E32+E61+E62</f>
        <v>27808.33</v>
      </c>
      <c r="F63" s="518">
        <f t="shared" si="21"/>
        <v>14371.01</v>
      </c>
      <c r="G63" s="518">
        <f t="shared" si="21"/>
        <v>14371.01</v>
      </c>
      <c r="H63" s="518">
        <f t="shared" si="21"/>
        <v>14371.01</v>
      </c>
      <c r="I63" s="518">
        <f t="shared" si="21"/>
        <v>14371.01</v>
      </c>
      <c r="J63" s="518">
        <f t="shared" si="21"/>
        <v>14371.01</v>
      </c>
      <c r="K63" s="519">
        <f>+K8+K23+K29+K61+K62</f>
        <v>12.759999999999998</v>
      </c>
      <c r="L63" s="519">
        <f>+L10+L18+L23+L29+L32+L61+L62</f>
        <v>39264.525000000001</v>
      </c>
      <c r="M63" s="518">
        <f>+M10+M18+M23+M29+M32+M61+M62</f>
        <v>15205.5</v>
      </c>
      <c r="N63" s="518">
        <f t="shared" si="21"/>
        <v>15205.5</v>
      </c>
      <c r="O63" s="518">
        <f t="shared" si="21"/>
        <v>15205.5</v>
      </c>
      <c r="P63" s="518">
        <f>+P10+P18+P23+P29+P32+P61+P62</f>
        <v>15205.5</v>
      </c>
      <c r="Q63" s="518">
        <f t="shared" si="21"/>
        <v>26393.899999999998</v>
      </c>
      <c r="R63" s="518">
        <f t="shared" si="21"/>
        <v>283339.01499999996</v>
      </c>
      <c r="S63" s="46">
        <v>486404.79499999998</v>
      </c>
      <c r="T63" s="408"/>
    </row>
    <row r="64" spans="1:20" s="42" customFormat="1" ht="18" customHeight="1">
      <c r="A64" s="51" t="s">
        <v>362</v>
      </c>
      <c r="B64" s="79" t="s">
        <v>99</v>
      </c>
      <c r="C64" s="518"/>
      <c r="D64" s="518"/>
      <c r="E64" s="518">
        <f t="shared" ref="E64:R64" si="22">+E42</f>
        <v>93906.16</v>
      </c>
      <c r="F64" s="518">
        <f t="shared" si="22"/>
        <v>490.5</v>
      </c>
      <c r="G64" s="518">
        <f t="shared" si="22"/>
        <v>490.5</v>
      </c>
      <c r="H64" s="518">
        <f t="shared" si="22"/>
        <v>490.5</v>
      </c>
      <c r="I64" s="518">
        <f t="shared" si="22"/>
        <v>490.5</v>
      </c>
      <c r="J64" s="518">
        <f t="shared" si="22"/>
        <v>490.5</v>
      </c>
      <c r="K64" s="520">
        <f>+K32+K41</f>
        <v>3.9599999999999995</v>
      </c>
      <c r="L64" s="520">
        <f>+L42</f>
        <v>1005.525</v>
      </c>
      <c r="M64" s="518">
        <f t="shared" si="22"/>
        <v>0</v>
      </c>
      <c r="N64" s="518">
        <f t="shared" si="22"/>
        <v>0</v>
      </c>
      <c r="O64" s="518">
        <f t="shared" si="22"/>
        <v>0</v>
      </c>
      <c r="P64" s="518">
        <f t="shared" si="22"/>
        <v>0</v>
      </c>
      <c r="Q64" s="518">
        <f t="shared" si="22"/>
        <v>10589.596999999998</v>
      </c>
      <c r="R64" s="518">
        <f t="shared" si="22"/>
        <v>0</v>
      </c>
      <c r="S64" s="46">
        <v>106948.257</v>
      </c>
      <c r="T64" s="385"/>
    </row>
    <row r="65" spans="1:22" s="42" customFormat="1" ht="16.5" customHeight="1" thickBot="1">
      <c r="A65" s="43" t="s">
        <v>364</v>
      </c>
      <c r="B65" s="347" t="s">
        <v>235</v>
      </c>
      <c r="C65" s="476"/>
      <c r="D65" s="521"/>
      <c r="E65" s="522"/>
      <c r="F65" s="522"/>
      <c r="G65" s="522"/>
      <c r="H65" s="522"/>
      <c r="I65" s="522"/>
      <c r="J65" s="522"/>
      <c r="K65" s="523"/>
      <c r="L65" s="524"/>
      <c r="M65" s="522"/>
      <c r="N65" s="522"/>
      <c r="O65" s="522"/>
      <c r="P65" s="522"/>
      <c r="Q65" s="522"/>
      <c r="R65" s="522"/>
      <c r="S65" s="92"/>
      <c r="T65" s="428"/>
    </row>
    <row r="66" spans="1:22" s="42" customFormat="1" ht="21" customHeight="1" thickBot="1">
      <c r="A66" s="51" t="s">
        <v>365</v>
      </c>
      <c r="B66" s="227" t="s">
        <v>218</v>
      </c>
      <c r="C66" s="518">
        <f>+C7</f>
        <v>16.470000000000002</v>
      </c>
      <c r="D66" s="518">
        <f>+D7</f>
        <v>40392.675000000003</v>
      </c>
      <c r="E66" s="525">
        <f t="shared" ref="E66:J66" si="23">SUM(E63:E65)</f>
        <v>121714.49</v>
      </c>
      <c r="F66" s="525">
        <f t="shared" si="23"/>
        <v>14861.51</v>
      </c>
      <c r="G66" s="525">
        <f t="shared" si="23"/>
        <v>14861.51</v>
      </c>
      <c r="H66" s="525">
        <f t="shared" si="23"/>
        <v>14861.51</v>
      </c>
      <c r="I66" s="525">
        <f t="shared" si="23"/>
        <v>14861.51</v>
      </c>
      <c r="J66" s="525">
        <f t="shared" si="23"/>
        <v>14861.51</v>
      </c>
      <c r="K66" s="519">
        <f>SUM(K63:K65)</f>
        <v>16.72</v>
      </c>
      <c r="L66" s="519">
        <f>SUM(L63:L65)</f>
        <v>40270.050000000003</v>
      </c>
      <c r="M66" s="525">
        <f t="shared" ref="M66:R66" si="24">SUM(M63:M65)</f>
        <v>15205.5</v>
      </c>
      <c r="N66" s="525">
        <f t="shared" si="24"/>
        <v>15205.5</v>
      </c>
      <c r="O66" s="525">
        <f t="shared" si="24"/>
        <v>15205.5</v>
      </c>
      <c r="P66" s="525">
        <f t="shared" si="24"/>
        <v>15205.5</v>
      </c>
      <c r="Q66" s="525">
        <f t="shared" si="24"/>
        <v>36983.496999999996</v>
      </c>
      <c r="R66" s="525">
        <f t="shared" si="24"/>
        <v>283339.01499999996</v>
      </c>
      <c r="S66" s="257">
        <v>593353.05200000003</v>
      </c>
      <c r="T66" s="397"/>
      <c r="U66" s="318"/>
      <c r="V66" s="318"/>
    </row>
    <row r="67" spans="1:22" s="42" customFormat="1" ht="17.25" customHeight="1" thickBot="1">
      <c r="A67" s="43" t="s">
        <v>366</v>
      </c>
      <c r="B67" s="229" t="s">
        <v>72</v>
      </c>
      <c r="C67" s="515"/>
      <c r="D67" s="40"/>
      <c r="E67" s="522"/>
      <c r="F67" s="522"/>
      <c r="G67" s="522"/>
      <c r="H67" s="522"/>
      <c r="I67" s="522"/>
      <c r="J67" s="522"/>
      <c r="K67" s="526"/>
      <c r="L67" s="527"/>
      <c r="M67" s="522"/>
      <c r="N67" s="522"/>
      <c r="O67" s="522"/>
      <c r="P67" s="522"/>
      <c r="Q67" s="522"/>
      <c r="R67" s="522"/>
      <c r="S67" s="168">
        <v>-91565</v>
      </c>
      <c r="T67" s="385"/>
    </row>
    <row r="68" spans="1:22" s="41" customFormat="1" ht="15.75" customHeight="1">
      <c r="A68" s="43" t="s">
        <v>367</v>
      </c>
      <c r="B68" s="229" t="s">
        <v>71</v>
      </c>
      <c r="C68" s="528"/>
      <c r="D68" s="528"/>
      <c r="E68" s="515">
        <f>+E69+E70</f>
        <v>0</v>
      </c>
      <c r="F68" s="515">
        <f t="shared" ref="F68:R68" si="25">+F69+F70</f>
        <v>0</v>
      </c>
      <c r="G68" s="515">
        <f t="shared" si="25"/>
        <v>0</v>
      </c>
      <c r="H68" s="515">
        <f t="shared" si="25"/>
        <v>0</v>
      </c>
      <c r="I68" s="515">
        <f t="shared" si="25"/>
        <v>0</v>
      </c>
      <c r="J68" s="515">
        <f t="shared" si="25"/>
        <v>242356.26</v>
      </c>
      <c r="K68" s="515">
        <f t="shared" si="25"/>
        <v>0</v>
      </c>
      <c r="L68" s="515">
        <f t="shared" si="25"/>
        <v>0</v>
      </c>
      <c r="M68" s="515">
        <f t="shared" si="25"/>
        <v>0</v>
      </c>
      <c r="N68" s="515">
        <f t="shared" si="25"/>
        <v>0</v>
      </c>
      <c r="O68" s="515">
        <f t="shared" si="25"/>
        <v>0</v>
      </c>
      <c r="P68" s="515">
        <f t="shared" si="25"/>
        <v>0</v>
      </c>
      <c r="Q68" s="515">
        <f t="shared" si="25"/>
        <v>0</v>
      </c>
      <c r="R68" s="515">
        <f t="shared" si="25"/>
        <v>0</v>
      </c>
      <c r="S68" s="208">
        <v>494425</v>
      </c>
      <c r="T68" s="410"/>
    </row>
    <row r="69" spans="1:22" s="53" customFormat="1" ht="14.25" hidden="1" customHeight="1">
      <c r="A69" s="96" t="s">
        <v>86</v>
      </c>
      <c r="B69" s="44" t="s">
        <v>85</v>
      </c>
      <c r="C69" s="529"/>
      <c r="D69" s="529"/>
      <c r="E69" s="57"/>
      <c r="F69" s="57"/>
      <c r="G69" s="57"/>
      <c r="H69" s="57"/>
      <c r="I69" s="57"/>
      <c r="J69" s="57">
        <v>242356.26</v>
      </c>
      <c r="K69" s="530"/>
      <c r="L69" s="530"/>
      <c r="M69" s="57"/>
      <c r="N69" s="57"/>
      <c r="O69" s="57"/>
      <c r="P69" s="57"/>
      <c r="Q69" s="57"/>
      <c r="R69" s="57"/>
      <c r="S69" s="88">
        <v>494425</v>
      </c>
      <c r="T69" s="411"/>
    </row>
    <row r="70" spans="1:22" s="54" customFormat="1" ht="14.25" hidden="1" customHeight="1">
      <c r="A70" s="96" t="s">
        <v>87</v>
      </c>
      <c r="B70" s="44" t="s">
        <v>90</v>
      </c>
      <c r="C70" s="531"/>
      <c r="D70" s="532"/>
      <c r="E70" s="57">
        <f t="shared" ref="E70:J70" si="26">+$H$3*($C$7-$C$29)</f>
        <v>0</v>
      </c>
      <c r="F70" s="57">
        <f t="shared" si="26"/>
        <v>0</v>
      </c>
      <c r="G70" s="57">
        <f t="shared" si="26"/>
        <v>0</v>
      </c>
      <c r="H70" s="57">
        <f t="shared" si="26"/>
        <v>0</v>
      </c>
      <c r="I70" s="57">
        <f t="shared" si="26"/>
        <v>0</v>
      </c>
      <c r="J70" s="57">
        <f t="shared" si="26"/>
        <v>0</v>
      </c>
      <c r="K70" s="533"/>
      <c r="L70" s="533"/>
      <c r="M70" s="57">
        <f t="shared" ref="M70:R70" si="27">+$H$3*($K$7-$K$29)</f>
        <v>0</v>
      </c>
      <c r="N70" s="57">
        <f t="shared" si="27"/>
        <v>0</v>
      </c>
      <c r="O70" s="57">
        <f t="shared" si="27"/>
        <v>0</v>
      </c>
      <c r="P70" s="57">
        <f t="shared" si="27"/>
        <v>0</v>
      </c>
      <c r="Q70" s="57">
        <f t="shared" si="27"/>
        <v>0</v>
      </c>
      <c r="R70" s="57">
        <f t="shared" si="27"/>
        <v>0</v>
      </c>
      <c r="S70" s="88">
        <v>0</v>
      </c>
      <c r="T70" s="411"/>
    </row>
    <row r="71" spans="1:22" s="41" customFormat="1" ht="17.25" customHeight="1" thickBot="1">
      <c r="A71" s="43" t="s">
        <v>368</v>
      </c>
      <c r="B71" s="229" t="s">
        <v>74</v>
      </c>
      <c r="C71" s="515"/>
      <c r="D71" s="40"/>
      <c r="E71" s="515">
        <f>+E72+E73</f>
        <v>0</v>
      </c>
      <c r="F71" s="515">
        <f t="shared" ref="F71:Q71" si="28">+F72+F73</f>
        <v>0</v>
      </c>
      <c r="G71" s="515">
        <f t="shared" si="28"/>
        <v>0</v>
      </c>
      <c r="H71" s="515">
        <f t="shared" si="28"/>
        <v>0</v>
      </c>
      <c r="I71" s="515">
        <f t="shared" si="28"/>
        <v>0</v>
      </c>
      <c r="J71" s="515">
        <f t="shared" si="28"/>
        <v>214416.39</v>
      </c>
      <c r="K71" s="476"/>
      <c r="L71" s="476"/>
      <c r="M71" s="515">
        <f t="shared" si="28"/>
        <v>0</v>
      </c>
      <c r="N71" s="515">
        <f t="shared" si="28"/>
        <v>0</v>
      </c>
      <c r="O71" s="515">
        <f t="shared" si="28"/>
        <v>0</v>
      </c>
      <c r="P71" s="515">
        <f t="shared" si="28"/>
        <v>0</v>
      </c>
      <c r="Q71" s="515">
        <f t="shared" si="28"/>
        <v>0</v>
      </c>
      <c r="R71" s="515">
        <f>+R73+R72</f>
        <v>0</v>
      </c>
      <c r="S71" s="208">
        <v>468285</v>
      </c>
      <c r="T71" s="382"/>
    </row>
    <row r="72" spans="1:22" s="45" customFormat="1" ht="15" hidden="1" customHeight="1">
      <c r="A72" s="96" t="s">
        <v>88</v>
      </c>
      <c r="B72" s="44" t="s">
        <v>85</v>
      </c>
      <c r="C72" s="534"/>
      <c r="D72" s="535"/>
      <c r="E72" s="536"/>
      <c r="F72" s="536"/>
      <c r="G72" s="536"/>
      <c r="H72" s="536"/>
      <c r="I72" s="536"/>
      <c r="J72" s="536">
        <v>214416.39</v>
      </c>
      <c r="K72" s="530"/>
      <c r="L72" s="537"/>
      <c r="M72" s="536"/>
      <c r="N72" s="536"/>
      <c r="O72" s="536"/>
      <c r="P72" s="536"/>
      <c r="Q72" s="536"/>
      <c r="R72" s="536"/>
      <c r="S72" s="205">
        <v>468285</v>
      </c>
      <c r="T72" s="412"/>
    </row>
    <row r="73" spans="1:22" s="45" customFormat="1" ht="15" hidden="1" customHeight="1">
      <c r="A73" s="96" t="s">
        <v>89</v>
      </c>
      <c r="B73" s="44" t="s">
        <v>90</v>
      </c>
      <c r="C73" s="534"/>
      <c r="D73" s="535"/>
      <c r="E73" s="536"/>
      <c r="F73" s="536"/>
      <c r="G73" s="536"/>
      <c r="H73" s="536"/>
      <c r="I73" s="536"/>
      <c r="J73" s="536"/>
      <c r="K73" s="530"/>
      <c r="L73" s="537"/>
      <c r="M73" s="536"/>
      <c r="N73" s="536"/>
      <c r="O73" s="536"/>
      <c r="P73" s="536"/>
      <c r="Q73" s="536"/>
      <c r="R73" s="536"/>
      <c r="S73" s="210">
        <v>0</v>
      </c>
      <c r="T73" s="412"/>
    </row>
    <row r="74" spans="1:22" s="42" customFormat="1" ht="26.25" customHeight="1" thickBot="1">
      <c r="A74" s="39" t="s">
        <v>369</v>
      </c>
      <c r="B74" s="230" t="s">
        <v>350</v>
      </c>
      <c r="C74" s="476"/>
      <c r="D74" s="521"/>
      <c r="E74" s="521"/>
      <c r="F74" s="521"/>
      <c r="G74" s="521"/>
      <c r="H74" s="521"/>
      <c r="I74" s="521"/>
      <c r="J74" s="521"/>
      <c r="K74" s="476"/>
      <c r="L74" s="521"/>
      <c r="M74" s="521"/>
      <c r="N74" s="521"/>
      <c r="O74" s="521"/>
      <c r="P74" s="521"/>
      <c r="Q74" s="521"/>
      <c r="R74" s="538"/>
      <c r="S74" s="169">
        <v>-216633.05200000003</v>
      </c>
      <c r="T74" s="385"/>
    </row>
    <row r="75" spans="1:22" s="8" customFormat="1" ht="13.5" customHeight="1">
      <c r="A75" s="206"/>
      <c r="B75" s="207" t="s">
        <v>370</v>
      </c>
      <c r="C75" s="539"/>
      <c r="D75" s="540"/>
      <c r="E75" s="541"/>
      <c r="F75" s="541"/>
      <c r="G75" s="541"/>
      <c r="H75" s="541"/>
      <c r="I75" s="541"/>
      <c r="J75" s="541"/>
      <c r="K75" s="542"/>
      <c r="L75" s="543"/>
      <c r="M75" s="541"/>
      <c r="N75" s="541"/>
      <c r="O75" s="541"/>
      <c r="P75" s="541"/>
      <c r="Q75" s="541"/>
      <c r="R75" s="541"/>
      <c r="S75" s="97"/>
      <c r="T75" s="413"/>
    </row>
    <row r="76" spans="1:22" s="8" customFormat="1" ht="15.75" customHeight="1">
      <c r="A76" s="103"/>
      <c r="B76" s="104" t="s">
        <v>349</v>
      </c>
      <c r="C76" s="29"/>
      <c r="D76" s="544"/>
      <c r="E76" s="544">
        <f t="shared" ref="E76:J76" si="29">SUM(E77:E81)</f>
        <v>0</v>
      </c>
      <c r="F76" s="544">
        <f t="shared" si="29"/>
        <v>0</v>
      </c>
      <c r="G76" s="544">
        <f t="shared" si="29"/>
        <v>0</v>
      </c>
      <c r="H76" s="544">
        <f t="shared" si="29"/>
        <v>0</v>
      </c>
      <c r="I76" s="544">
        <f t="shared" si="29"/>
        <v>0</v>
      </c>
      <c r="J76" s="544">
        <f t="shared" si="29"/>
        <v>458069.19999999995</v>
      </c>
      <c r="K76" s="545"/>
      <c r="L76" s="546"/>
      <c r="M76" s="544">
        <f>SUM(M77:M81)</f>
        <v>0</v>
      </c>
      <c r="N76" s="544">
        <f>SUM(N77:N81)</f>
        <v>0</v>
      </c>
      <c r="O76" s="544">
        <f>SUM(O77:O81)</f>
        <v>0</v>
      </c>
      <c r="P76" s="544">
        <f>SUM(P77:P81)</f>
        <v>0</v>
      </c>
      <c r="Q76" s="544">
        <f>SUM(Q77:Q81)</f>
        <v>0</v>
      </c>
      <c r="R76" s="448"/>
      <c r="S76" s="31">
        <v>924416</v>
      </c>
      <c r="T76" s="424"/>
    </row>
    <row r="77" spans="1:22" s="10" customFormat="1" ht="12" customHeight="1">
      <c r="A77" s="28"/>
      <c r="B77" s="6" t="s">
        <v>378</v>
      </c>
      <c r="C77" s="547"/>
      <c r="D77" s="6"/>
      <c r="E77" s="548"/>
      <c r="F77" s="548"/>
      <c r="G77" s="548"/>
      <c r="H77" s="548"/>
      <c r="I77" s="548"/>
      <c r="J77" s="548">
        <v>280030.98</v>
      </c>
      <c r="K77" s="549"/>
      <c r="L77" s="550"/>
      <c r="M77" s="548"/>
      <c r="N77" s="548"/>
      <c r="O77" s="548"/>
      <c r="P77" s="548"/>
      <c r="Q77" s="548"/>
      <c r="R77" s="551"/>
      <c r="S77" s="283">
        <v>571797</v>
      </c>
      <c r="T77" s="358"/>
    </row>
    <row r="78" spans="1:22" s="10" customFormat="1" ht="12" customHeight="1">
      <c r="A78" s="28"/>
      <c r="B78" s="6" t="s">
        <v>379</v>
      </c>
      <c r="C78" s="547"/>
      <c r="D78" s="6"/>
      <c r="E78" s="548"/>
      <c r="F78" s="548"/>
      <c r="G78" s="548"/>
      <c r="H78" s="548"/>
      <c r="I78" s="548"/>
      <c r="J78" s="548">
        <f>29754.91+528.85</f>
        <v>30283.759999999998</v>
      </c>
      <c r="K78" s="549"/>
      <c r="L78" s="550"/>
      <c r="M78" s="548"/>
      <c r="N78" s="548"/>
      <c r="O78" s="548"/>
      <c r="P78" s="548"/>
      <c r="Q78" s="548"/>
      <c r="R78" s="551"/>
      <c r="S78" s="283">
        <v>59088</v>
      </c>
      <c r="T78" s="358">
        <v>-4619</v>
      </c>
    </row>
    <row r="79" spans="1:22" s="10" customFormat="1" ht="12" customHeight="1">
      <c r="A79" s="28"/>
      <c r="B79" s="6" t="s">
        <v>380</v>
      </c>
      <c r="C79" s="547"/>
      <c r="D79" s="6"/>
      <c r="E79" s="548"/>
      <c r="F79" s="548"/>
      <c r="G79" s="548"/>
      <c r="H79" s="548"/>
      <c r="I79" s="548"/>
      <c r="J79" s="548">
        <f>101066.07+4149.78</f>
        <v>105215.85</v>
      </c>
      <c r="K79" s="549"/>
      <c r="L79" s="550"/>
      <c r="M79" s="548"/>
      <c r="N79" s="548"/>
      <c r="O79" s="548"/>
      <c r="P79" s="548"/>
      <c r="Q79" s="548"/>
      <c r="R79" s="551"/>
      <c r="S79" s="283">
        <v>209548</v>
      </c>
      <c r="T79" s="358">
        <v>-63768</v>
      </c>
    </row>
    <row r="80" spans="1:22" s="10" customFormat="1" ht="12" customHeight="1">
      <c r="A80" s="28"/>
      <c r="B80" s="6" t="s">
        <v>280</v>
      </c>
      <c r="C80" s="547"/>
      <c r="D80" s="6"/>
      <c r="E80" s="58"/>
      <c r="F80" s="58"/>
      <c r="G80" s="58"/>
      <c r="H80" s="58"/>
      <c r="I80" s="58"/>
      <c r="K80" s="549"/>
      <c r="L80" s="550"/>
      <c r="M80" s="58"/>
      <c r="N80" s="58"/>
      <c r="O80" s="58"/>
      <c r="P80" s="58"/>
      <c r="Q80" s="58"/>
      <c r="S80" s="283">
        <v>0</v>
      </c>
      <c r="T80" s="358"/>
    </row>
    <row r="81" spans="1:21" s="10" customFormat="1" ht="12" customHeight="1">
      <c r="A81" s="28"/>
      <c r="B81" s="6" t="s">
        <v>381</v>
      </c>
      <c r="C81" s="547"/>
      <c r="D81" s="6"/>
      <c r="E81" s="548"/>
      <c r="F81" s="548"/>
      <c r="G81" s="548"/>
      <c r="H81" s="548"/>
      <c r="I81" s="548"/>
      <c r="J81" s="548">
        <v>42538.61</v>
      </c>
      <c r="K81" s="549"/>
      <c r="L81" s="550"/>
      <c r="M81" s="548"/>
      <c r="N81" s="548"/>
      <c r="O81" s="548"/>
      <c r="P81" s="548"/>
      <c r="Q81" s="548"/>
      <c r="R81" s="551"/>
      <c r="S81" s="283">
        <v>83983</v>
      </c>
      <c r="T81" s="358">
        <v>-16027</v>
      </c>
    </row>
    <row r="82" spans="1:21" s="49" customFormat="1" ht="16.5" customHeight="1">
      <c r="A82" s="56"/>
      <c r="B82" s="154" t="s">
        <v>281</v>
      </c>
      <c r="C82" s="552"/>
      <c r="D82" s="553"/>
      <c r="E82" s="552">
        <f t="shared" ref="E82:J82" si="30">+E76+E69</f>
        <v>0</v>
      </c>
      <c r="F82" s="552">
        <f t="shared" si="30"/>
        <v>0</v>
      </c>
      <c r="G82" s="552">
        <f t="shared" si="30"/>
        <v>0</v>
      </c>
      <c r="H82" s="552">
        <f t="shared" si="30"/>
        <v>0</v>
      </c>
      <c r="I82" s="552">
        <f t="shared" si="30"/>
        <v>0</v>
      </c>
      <c r="J82" s="552">
        <f t="shared" si="30"/>
        <v>700425.46</v>
      </c>
      <c r="K82" s="554"/>
      <c r="L82" s="555"/>
      <c r="M82" s="552">
        <f t="shared" ref="M82:R82" si="31">+M76+M69</f>
        <v>0</v>
      </c>
      <c r="N82" s="552">
        <f t="shared" si="31"/>
        <v>0</v>
      </c>
      <c r="O82" s="552">
        <f t="shared" si="31"/>
        <v>0</v>
      </c>
      <c r="P82" s="552">
        <f t="shared" si="31"/>
        <v>0</v>
      </c>
      <c r="Q82" s="552">
        <f t="shared" si="31"/>
        <v>0</v>
      </c>
      <c r="R82" s="552">
        <f t="shared" si="31"/>
        <v>0</v>
      </c>
      <c r="S82" s="46">
        <v>1418841</v>
      </c>
      <c r="T82" s="369"/>
      <c r="U82" s="276"/>
    </row>
    <row r="83" spans="1:21" s="10" customFormat="1" ht="5.25" customHeight="1">
      <c r="A83" s="28"/>
      <c r="B83" s="6"/>
      <c r="C83" s="547"/>
      <c r="D83" s="6"/>
      <c r="E83" s="6"/>
      <c r="F83" s="6"/>
      <c r="G83" s="6"/>
      <c r="H83" s="6"/>
      <c r="I83" s="6"/>
      <c r="J83" s="6"/>
      <c r="K83" s="549"/>
      <c r="L83" s="550"/>
      <c r="M83" s="6"/>
      <c r="N83" s="6"/>
      <c r="O83" s="6"/>
      <c r="P83" s="6"/>
      <c r="Q83" s="6"/>
      <c r="R83" s="556"/>
      <c r="S83" s="31"/>
      <c r="T83" s="358"/>
    </row>
    <row r="84" spans="1:21" s="49" customFormat="1" ht="15.75" customHeight="1">
      <c r="A84" s="105"/>
      <c r="B84" s="104" t="s">
        <v>351</v>
      </c>
      <c r="C84" s="552"/>
      <c r="D84" s="553"/>
      <c r="E84" s="553">
        <f t="shared" ref="E84:J84" si="32">SUM(E85:E89)</f>
        <v>0</v>
      </c>
      <c r="F84" s="553">
        <f t="shared" si="32"/>
        <v>0</v>
      </c>
      <c r="G84" s="553">
        <f t="shared" si="32"/>
        <v>0</v>
      </c>
      <c r="H84" s="553">
        <f t="shared" si="32"/>
        <v>0</v>
      </c>
      <c r="I84" s="553">
        <f t="shared" si="32"/>
        <v>0</v>
      </c>
      <c r="J84" s="553">
        <f t="shared" si="32"/>
        <v>405262.12</v>
      </c>
      <c r="K84" s="554"/>
      <c r="L84" s="555"/>
      <c r="M84" s="553">
        <f t="shared" ref="M84:R84" si="33">SUM(M85:M89)</f>
        <v>0</v>
      </c>
      <c r="N84" s="553">
        <f t="shared" si="33"/>
        <v>0</v>
      </c>
      <c r="O84" s="553">
        <f t="shared" si="33"/>
        <v>0</v>
      </c>
      <c r="P84" s="553">
        <f t="shared" si="33"/>
        <v>0</v>
      </c>
      <c r="Q84" s="553">
        <f t="shared" si="33"/>
        <v>0</v>
      </c>
      <c r="R84" s="553">
        <f t="shared" si="33"/>
        <v>0</v>
      </c>
      <c r="S84" s="31">
        <v>878859</v>
      </c>
      <c r="T84" s="369"/>
    </row>
    <row r="85" spans="1:21" s="10" customFormat="1" ht="12" customHeight="1">
      <c r="A85" s="28"/>
      <c r="B85" s="6" t="s">
        <v>378</v>
      </c>
      <c r="C85" s="547"/>
      <c r="D85" s="6"/>
      <c r="E85" s="6"/>
      <c r="F85" s="6"/>
      <c r="G85" s="6"/>
      <c r="H85" s="6"/>
      <c r="I85" s="6"/>
      <c r="J85" s="6">
        <v>247709.28</v>
      </c>
      <c r="K85" s="549"/>
      <c r="L85" s="550"/>
      <c r="M85" s="6"/>
      <c r="N85" s="6"/>
      <c r="O85" s="6"/>
      <c r="P85" s="6"/>
      <c r="Q85" s="6"/>
      <c r="R85" s="556"/>
      <c r="S85" s="283">
        <v>541378</v>
      </c>
      <c r="T85" s="358"/>
    </row>
    <row r="86" spans="1:21" s="10" customFormat="1" ht="12" customHeight="1">
      <c r="A86" s="28"/>
      <c r="B86" s="6" t="s">
        <v>379</v>
      </c>
      <c r="C86" s="547"/>
      <c r="D86" s="6"/>
      <c r="E86" s="6"/>
      <c r="F86" s="6"/>
      <c r="G86" s="6"/>
      <c r="H86" s="6"/>
      <c r="I86" s="6"/>
      <c r="J86" s="6">
        <f>25797.22+400.69</f>
        <v>26197.91</v>
      </c>
      <c r="K86" s="549"/>
      <c r="L86" s="550"/>
      <c r="M86" s="6"/>
      <c r="N86" s="6"/>
      <c r="O86" s="6"/>
      <c r="P86" s="6"/>
      <c r="Q86" s="6"/>
      <c r="R86" s="556"/>
      <c r="S86" s="283">
        <v>54981</v>
      </c>
      <c r="T86" s="358"/>
    </row>
    <row r="87" spans="1:21" s="10" customFormat="1" ht="12" customHeight="1">
      <c r="A87" s="28"/>
      <c r="B87" s="6" t="s">
        <v>380</v>
      </c>
      <c r="C87" s="547"/>
      <c r="D87" s="6"/>
      <c r="E87" s="6"/>
      <c r="F87" s="6"/>
      <c r="G87" s="6"/>
      <c r="H87" s="6"/>
      <c r="I87" s="6"/>
      <c r="J87" s="6">
        <f>90283.51+3647.3</f>
        <v>93930.81</v>
      </c>
      <c r="K87" s="549"/>
      <c r="L87" s="550"/>
      <c r="M87" s="6"/>
      <c r="N87" s="6"/>
      <c r="O87" s="6"/>
      <c r="P87" s="6"/>
      <c r="Q87" s="6"/>
      <c r="R87" s="556"/>
      <c r="S87" s="283">
        <v>202925</v>
      </c>
      <c r="T87" s="358"/>
    </row>
    <row r="88" spans="1:21" s="10" customFormat="1" ht="12" customHeight="1">
      <c r="A88" s="28"/>
      <c r="B88" s="6" t="s">
        <v>280</v>
      </c>
      <c r="C88" s="547"/>
      <c r="D88" s="6"/>
      <c r="E88" s="58"/>
      <c r="F88" s="58"/>
      <c r="G88" s="58"/>
      <c r="H88" s="58"/>
      <c r="I88" s="58"/>
      <c r="K88" s="549"/>
      <c r="L88" s="550"/>
      <c r="M88" s="58"/>
      <c r="N88" s="58"/>
      <c r="O88" s="58"/>
      <c r="P88" s="58"/>
      <c r="Q88" s="58"/>
      <c r="S88" s="283">
        <v>0</v>
      </c>
      <c r="T88" s="358"/>
    </row>
    <row r="89" spans="1:21" s="10" customFormat="1" ht="12" customHeight="1">
      <c r="A89" s="28"/>
      <c r="B89" s="6" t="s">
        <v>381</v>
      </c>
      <c r="C89" s="547"/>
      <c r="D89" s="6"/>
      <c r="E89" s="6"/>
      <c r="F89" s="6"/>
      <c r="G89" s="6"/>
      <c r="H89" s="6"/>
      <c r="I89" s="6"/>
      <c r="J89" s="6">
        <v>37424.120000000003</v>
      </c>
      <c r="K89" s="549"/>
      <c r="L89" s="550"/>
      <c r="M89" s="6"/>
      <c r="N89" s="6"/>
      <c r="O89" s="6"/>
      <c r="P89" s="6"/>
      <c r="Q89" s="6"/>
      <c r="R89" s="556"/>
      <c r="S89" s="283">
        <v>79575</v>
      </c>
      <c r="T89" s="358"/>
    </row>
    <row r="90" spans="1:21" s="49" customFormat="1" ht="17.25" customHeight="1">
      <c r="A90" s="56"/>
      <c r="B90" s="154" t="s">
        <v>282</v>
      </c>
      <c r="C90" s="552"/>
      <c r="D90" s="553"/>
      <c r="E90" s="553">
        <f t="shared" ref="E90:J90" si="34">+E84+E72</f>
        <v>0</v>
      </c>
      <c r="F90" s="553">
        <f t="shared" si="34"/>
        <v>0</v>
      </c>
      <c r="G90" s="553">
        <f t="shared" si="34"/>
        <v>0</v>
      </c>
      <c r="H90" s="553">
        <f t="shared" si="34"/>
        <v>0</v>
      </c>
      <c r="I90" s="553">
        <f t="shared" si="34"/>
        <v>0</v>
      </c>
      <c r="J90" s="553">
        <f t="shared" si="34"/>
        <v>619678.51</v>
      </c>
      <c r="K90" s="554"/>
      <c r="L90" s="555"/>
      <c r="M90" s="553">
        <f t="shared" ref="M90:R90" si="35">+M84+M72</f>
        <v>0</v>
      </c>
      <c r="N90" s="553">
        <f t="shared" si="35"/>
        <v>0</v>
      </c>
      <c r="O90" s="553">
        <f t="shared" si="35"/>
        <v>0</v>
      </c>
      <c r="P90" s="553">
        <f t="shared" si="35"/>
        <v>0</v>
      </c>
      <c r="Q90" s="553">
        <f t="shared" si="35"/>
        <v>0</v>
      </c>
      <c r="R90" s="553">
        <f t="shared" si="35"/>
        <v>0</v>
      </c>
      <c r="S90" s="46">
        <v>1347144</v>
      </c>
      <c r="T90" s="369"/>
    </row>
    <row r="91" spans="1:21" s="10" customFormat="1" ht="12" customHeight="1">
      <c r="A91" s="28"/>
      <c r="B91" s="15" t="s">
        <v>283</v>
      </c>
      <c r="C91" s="547"/>
      <c r="D91" s="6"/>
      <c r="E91" s="557" t="e">
        <f t="shared" ref="E91:J91" si="36">+E90/E82</f>
        <v>#DIV/0!</v>
      </c>
      <c r="F91" s="557" t="e">
        <f t="shared" si="36"/>
        <v>#DIV/0!</v>
      </c>
      <c r="G91" s="557" t="e">
        <f t="shared" si="36"/>
        <v>#DIV/0!</v>
      </c>
      <c r="H91" s="557" t="e">
        <f t="shared" si="36"/>
        <v>#DIV/0!</v>
      </c>
      <c r="I91" s="557" t="e">
        <f t="shared" si="36"/>
        <v>#DIV/0!</v>
      </c>
      <c r="J91" s="557">
        <f t="shared" si="36"/>
        <v>0.88471728312103337</v>
      </c>
      <c r="K91" s="549"/>
      <c r="L91" s="550"/>
      <c r="M91" s="557" t="e">
        <f t="shared" ref="M91:R91" si="37">+M90/M82</f>
        <v>#DIV/0!</v>
      </c>
      <c r="N91" s="557" t="e">
        <f t="shared" si="37"/>
        <v>#DIV/0!</v>
      </c>
      <c r="O91" s="557" t="e">
        <f t="shared" si="37"/>
        <v>#DIV/0!</v>
      </c>
      <c r="P91" s="557" t="e">
        <f t="shared" si="37"/>
        <v>#DIV/0!</v>
      </c>
      <c r="Q91" s="557" t="e">
        <f t="shared" si="37"/>
        <v>#DIV/0!</v>
      </c>
      <c r="R91" s="557" t="e">
        <f t="shared" si="37"/>
        <v>#DIV/0!</v>
      </c>
      <c r="S91" s="174">
        <v>0.94946791078070059</v>
      </c>
      <c r="T91" s="358"/>
    </row>
    <row r="92" spans="1:21" s="9" customFormat="1" ht="15.95" customHeight="1">
      <c r="A92" s="12"/>
      <c r="B92" s="154" t="s">
        <v>73</v>
      </c>
      <c r="C92" s="29"/>
      <c r="D92" s="544"/>
      <c r="E92" s="544">
        <f t="shared" ref="E92:J92" si="38">+E93+E94</f>
        <v>0</v>
      </c>
      <c r="F92" s="544">
        <f t="shared" si="38"/>
        <v>0</v>
      </c>
      <c r="G92" s="544">
        <f t="shared" si="38"/>
        <v>0</v>
      </c>
      <c r="H92" s="544">
        <f t="shared" si="38"/>
        <v>0</v>
      </c>
      <c r="I92" s="544">
        <f t="shared" si="38"/>
        <v>0</v>
      </c>
      <c r="J92" s="544">
        <f t="shared" si="38"/>
        <v>80746.949999999953</v>
      </c>
      <c r="K92" s="30"/>
      <c r="L92" s="31"/>
      <c r="M92" s="544">
        <f t="shared" ref="M92:R92" si="39">+M93+M94</f>
        <v>0</v>
      </c>
      <c r="N92" s="544">
        <f t="shared" si="39"/>
        <v>0</v>
      </c>
      <c r="O92" s="544">
        <f t="shared" si="39"/>
        <v>0</v>
      </c>
      <c r="P92" s="544">
        <f t="shared" si="39"/>
        <v>0</v>
      </c>
      <c r="Q92" s="544">
        <f t="shared" si="39"/>
        <v>0</v>
      </c>
      <c r="R92" s="448">
        <f t="shared" si="39"/>
        <v>0</v>
      </c>
      <c r="S92" s="75">
        <v>71697</v>
      </c>
      <c r="T92" s="425"/>
    </row>
    <row r="93" spans="1:21" s="10" customFormat="1" ht="15.95" customHeight="1">
      <c r="A93" s="28"/>
      <c r="B93" s="226" t="s">
        <v>272</v>
      </c>
      <c r="C93" s="547"/>
      <c r="D93" s="6"/>
      <c r="E93" s="6">
        <f t="shared" ref="E93:J93" si="40">+E76-E84</f>
        <v>0</v>
      </c>
      <c r="F93" s="6">
        <f t="shared" si="40"/>
        <v>0</v>
      </c>
      <c r="G93" s="6">
        <f t="shared" si="40"/>
        <v>0</v>
      </c>
      <c r="H93" s="6">
        <f t="shared" si="40"/>
        <v>0</v>
      </c>
      <c r="I93" s="6">
        <f t="shared" si="40"/>
        <v>0</v>
      </c>
      <c r="J93" s="6">
        <f t="shared" si="40"/>
        <v>52807.079999999958</v>
      </c>
      <c r="K93" s="549"/>
      <c r="L93" s="550"/>
      <c r="M93" s="6">
        <f t="shared" ref="M93:R93" si="41">+M76-M84</f>
        <v>0</v>
      </c>
      <c r="N93" s="6">
        <f t="shared" si="41"/>
        <v>0</v>
      </c>
      <c r="O93" s="6">
        <f t="shared" si="41"/>
        <v>0</v>
      </c>
      <c r="P93" s="6">
        <f t="shared" si="41"/>
        <v>0</v>
      </c>
      <c r="Q93" s="6">
        <f t="shared" si="41"/>
        <v>0</v>
      </c>
      <c r="R93" s="6">
        <f t="shared" si="41"/>
        <v>0</v>
      </c>
      <c r="S93" s="86">
        <v>45557</v>
      </c>
      <c r="T93" s="358"/>
    </row>
    <row r="94" spans="1:21" s="10" customFormat="1" ht="15.95" customHeight="1">
      <c r="A94" s="28"/>
      <c r="B94" s="226" t="s">
        <v>271</v>
      </c>
      <c r="C94" s="547"/>
      <c r="D94" s="6"/>
      <c r="E94" s="547">
        <f t="shared" ref="E94:J94" si="42">+E69-E72</f>
        <v>0</v>
      </c>
      <c r="F94" s="547">
        <f t="shared" si="42"/>
        <v>0</v>
      </c>
      <c r="G94" s="547">
        <f t="shared" si="42"/>
        <v>0</v>
      </c>
      <c r="H94" s="547">
        <f t="shared" si="42"/>
        <v>0</v>
      </c>
      <c r="I94" s="547">
        <f t="shared" si="42"/>
        <v>0</v>
      </c>
      <c r="J94" s="547">
        <f t="shared" si="42"/>
        <v>27939.869999999995</v>
      </c>
      <c r="K94" s="549"/>
      <c r="L94" s="550"/>
      <c r="M94" s="547">
        <f t="shared" ref="M94:R94" si="43">+M69-M72</f>
        <v>0</v>
      </c>
      <c r="N94" s="547">
        <f t="shared" si="43"/>
        <v>0</v>
      </c>
      <c r="O94" s="547">
        <f t="shared" si="43"/>
        <v>0</v>
      </c>
      <c r="P94" s="547">
        <f t="shared" si="43"/>
        <v>0</v>
      </c>
      <c r="Q94" s="547">
        <f t="shared" si="43"/>
        <v>0</v>
      </c>
      <c r="R94" s="547">
        <f t="shared" si="43"/>
        <v>0</v>
      </c>
      <c r="S94" s="87">
        <v>26140</v>
      </c>
      <c r="T94" s="358"/>
    </row>
    <row r="95" spans="1:21" s="10" customFormat="1" ht="15.95" customHeight="1">
      <c r="A95" s="28"/>
      <c r="B95" s="298" t="s">
        <v>213</v>
      </c>
      <c r="C95" s="547"/>
      <c r="D95" s="6"/>
      <c r="E95" s="547"/>
      <c r="F95" s="547"/>
      <c r="G95" s="547"/>
      <c r="H95" s="547"/>
      <c r="I95" s="547"/>
      <c r="J95" s="547"/>
      <c r="K95" s="549"/>
      <c r="L95" s="550"/>
      <c r="M95" s="547"/>
      <c r="N95" s="547"/>
      <c r="O95" s="547"/>
      <c r="P95" s="547"/>
      <c r="Q95" s="547"/>
      <c r="R95" s="547"/>
      <c r="S95" s="87"/>
      <c r="T95" s="260"/>
    </row>
    <row r="96" spans="1:21" s="10" customFormat="1" ht="15.95" customHeight="1">
      <c r="A96" s="28"/>
      <c r="B96" s="58" t="s">
        <v>386</v>
      </c>
      <c r="C96" s="547"/>
      <c r="D96" s="6"/>
      <c r="E96" s="547"/>
      <c r="F96" s="547"/>
      <c r="G96" s="547"/>
      <c r="H96" s="547"/>
      <c r="I96" s="547"/>
      <c r="J96" s="547"/>
      <c r="K96" s="549"/>
      <c r="L96" s="550"/>
      <c r="M96" s="547"/>
      <c r="N96" s="547"/>
      <c r="O96" s="547"/>
      <c r="P96" s="547"/>
      <c r="Q96" s="547"/>
      <c r="R96" s="547"/>
      <c r="S96" s="87"/>
      <c r="T96" s="260"/>
    </row>
    <row r="97" spans="1:25" s="10" customFormat="1" ht="15.95" hidden="1" customHeight="1">
      <c r="A97" s="28"/>
      <c r="B97" s="14" t="s">
        <v>208</v>
      </c>
      <c r="C97" s="547"/>
      <c r="D97" s="6"/>
      <c r="E97" s="547"/>
      <c r="F97" s="547"/>
      <c r="G97" s="547"/>
      <c r="H97" s="547"/>
      <c r="I97" s="547"/>
      <c r="J97" s="547">
        <v>528.85</v>
      </c>
      <c r="K97" s="549"/>
      <c r="L97" s="550"/>
      <c r="M97" s="547"/>
      <c r="N97" s="547"/>
      <c r="O97" s="547"/>
      <c r="P97" s="547"/>
      <c r="Q97" s="547"/>
      <c r="R97" s="547"/>
      <c r="S97" s="283">
        <v>988</v>
      </c>
      <c r="T97" s="260"/>
    </row>
    <row r="98" spans="1:25" s="10" customFormat="1" ht="15.95" hidden="1" customHeight="1">
      <c r="A98" s="28"/>
      <c r="B98" s="14" t="s">
        <v>209</v>
      </c>
      <c r="C98" s="547"/>
      <c r="D98" s="6"/>
      <c r="E98" s="547"/>
      <c r="F98" s="547"/>
      <c r="G98" s="547"/>
      <c r="H98" s="547"/>
      <c r="I98" s="558"/>
      <c r="J98" s="558">
        <v>4149.78</v>
      </c>
      <c r="K98" s="559"/>
      <c r="L98" s="560"/>
      <c r="M98" s="558"/>
      <c r="N98" s="558"/>
      <c r="O98" s="558"/>
      <c r="P98" s="558"/>
      <c r="Q98" s="558"/>
      <c r="R98" s="558"/>
      <c r="S98" s="303">
        <v>8469</v>
      </c>
      <c r="T98" s="260"/>
    </row>
    <row r="99" spans="1:25" s="17" customFormat="1" ht="15.95" customHeight="1">
      <c r="A99" s="105"/>
      <c r="B99" s="171" t="s">
        <v>212</v>
      </c>
      <c r="C99" s="561"/>
      <c r="D99" s="104"/>
      <c r="E99" s="561"/>
      <c r="F99" s="561"/>
      <c r="G99" s="561"/>
      <c r="H99" s="561"/>
      <c r="I99" s="562"/>
      <c r="J99" s="562">
        <f>SUM(J97:J98)</f>
        <v>4678.63</v>
      </c>
      <c r="K99" s="563"/>
      <c r="L99" s="564"/>
      <c r="M99" s="562"/>
      <c r="N99" s="562"/>
      <c r="O99" s="562"/>
      <c r="P99" s="562"/>
      <c r="Q99" s="562"/>
      <c r="R99" s="562"/>
      <c r="S99" s="299">
        <v>9457</v>
      </c>
      <c r="T99" s="417"/>
    </row>
    <row r="100" spans="1:25" s="10" customFormat="1" ht="15.95" customHeight="1">
      <c r="A100" s="28"/>
      <c r="B100" s="6" t="s">
        <v>387</v>
      </c>
      <c r="C100" s="547"/>
      <c r="D100" s="6"/>
      <c r="E100" s="547"/>
      <c r="F100" s="547"/>
      <c r="G100" s="547"/>
      <c r="H100" s="547"/>
      <c r="I100" s="547"/>
      <c r="J100" s="547"/>
      <c r="K100" s="549"/>
      <c r="L100" s="550"/>
      <c r="M100" s="547"/>
      <c r="N100" s="547"/>
      <c r="O100" s="547"/>
      <c r="P100" s="547"/>
      <c r="Q100" s="547"/>
      <c r="R100" s="547"/>
      <c r="S100" s="87"/>
      <c r="T100" s="260"/>
    </row>
    <row r="101" spans="1:25" s="10" customFormat="1" ht="15.95" hidden="1" customHeight="1">
      <c r="A101" s="28"/>
      <c r="B101" s="14" t="s">
        <v>208</v>
      </c>
      <c r="C101" s="547"/>
      <c r="D101" s="6"/>
      <c r="E101" s="547"/>
      <c r="F101" s="547"/>
      <c r="G101" s="547"/>
      <c r="H101" s="547"/>
      <c r="I101" s="547"/>
      <c r="J101" s="547">
        <v>400.89</v>
      </c>
      <c r="K101" s="565"/>
      <c r="L101" s="550"/>
      <c r="M101" s="547"/>
      <c r="N101" s="547"/>
      <c r="O101" s="547"/>
      <c r="P101" s="547"/>
      <c r="Q101" s="547"/>
      <c r="R101" s="547"/>
      <c r="S101" s="283">
        <v>886</v>
      </c>
      <c r="T101" s="260"/>
    </row>
    <row r="102" spans="1:25" s="10" customFormat="1" ht="15.95" hidden="1" customHeight="1">
      <c r="A102" s="28"/>
      <c r="B102" s="14" t="s">
        <v>209</v>
      </c>
      <c r="C102" s="547"/>
      <c r="D102" s="6"/>
      <c r="E102" s="547"/>
      <c r="F102" s="547"/>
      <c r="G102" s="547"/>
      <c r="H102" s="547"/>
      <c r="I102" s="558"/>
      <c r="J102" s="558">
        <v>3647.3</v>
      </c>
      <c r="K102" s="566"/>
      <c r="L102" s="560"/>
      <c r="M102" s="558"/>
      <c r="N102" s="558"/>
      <c r="O102" s="558"/>
      <c r="P102" s="558"/>
      <c r="Q102" s="558"/>
      <c r="R102" s="558"/>
      <c r="S102" s="303">
        <v>7941</v>
      </c>
      <c r="T102" s="260"/>
    </row>
    <row r="103" spans="1:25" s="17" customFormat="1" ht="15.95" customHeight="1">
      <c r="A103" s="105"/>
      <c r="B103" s="171" t="s">
        <v>212</v>
      </c>
      <c r="C103" s="561"/>
      <c r="D103" s="104"/>
      <c r="E103" s="561"/>
      <c r="F103" s="561"/>
      <c r="G103" s="561"/>
      <c r="H103" s="561"/>
      <c r="I103" s="562"/>
      <c r="J103" s="562">
        <f>SUM(J101:J102)</f>
        <v>4048.19</v>
      </c>
      <c r="K103" s="567">
        <f>+J103/J99</f>
        <v>0.86525115258099061</v>
      </c>
      <c r="L103" s="564"/>
      <c r="M103" s="562"/>
      <c r="N103" s="562"/>
      <c r="O103" s="562"/>
      <c r="P103" s="562"/>
      <c r="Q103" s="562"/>
      <c r="R103" s="568">
        <f>+S103/S99</f>
        <v>0.93338267949666909</v>
      </c>
      <c r="S103" s="299">
        <v>8827</v>
      </c>
      <c r="T103" s="417"/>
    </row>
    <row r="104" spans="1:25" s="7" customFormat="1" ht="15.95" customHeight="1">
      <c r="A104" s="239"/>
      <c r="B104" s="722"/>
      <c r="C104" s="722"/>
      <c r="D104" s="90"/>
      <c r="E104" s="569"/>
      <c r="F104" s="569"/>
      <c r="G104" s="569"/>
      <c r="H104" s="569"/>
      <c r="I104" s="569"/>
      <c r="J104" s="569"/>
      <c r="K104" s="570"/>
      <c r="L104" s="90"/>
      <c r="M104" s="569"/>
      <c r="N104" s="569"/>
      <c r="O104" s="569"/>
      <c r="P104" s="569"/>
      <c r="Q104" s="569"/>
      <c r="R104" s="569"/>
      <c r="S104" s="90"/>
      <c r="T104" s="251"/>
      <c r="U104" s="697" t="s">
        <v>75</v>
      </c>
      <c r="V104" s="697"/>
      <c r="W104" s="697"/>
      <c r="X104" s="697"/>
      <c r="Y104" s="697"/>
    </row>
    <row r="105" spans="1:25" s="49" customFormat="1" ht="26.1" customHeight="1">
      <c r="A105" s="240"/>
      <c r="B105" s="110"/>
      <c r="C105" s="571"/>
      <c r="D105" s="110"/>
      <c r="E105" s="109"/>
      <c r="F105" s="109"/>
      <c r="G105" s="109"/>
      <c r="H105" s="109"/>
      <c r="I105" s="109"/>
      <c r="J105" s="109"/>
      <c r="K105" s="572"/>
      <c r="L105" s="109"/>
      <c r="M105" s="109"/>
      <c r="N105" s="109"/>
      <c r="O105" s="109"/>
      <c r="P105" s="109"/>
      <c r="Q105" s="109"/>
      <c r="R105" s="109"/>
      <c r="S105" s="109"/>
      <c r="T105" s="240"/>
      <c r="U105" s="129"/>
      <c r="V105" s="697" t="str">
        <f>+B2</f>
        <v xml:space="preserve"> ул. Короленко, д. 14а</v>
      </c>
      <c r="W105" s="697"/>
      <c r="X105" s="697"/>
      <c r="Y105" s="129"/>
    </row>
    <row r="106" spans="1:25" s="68" customFormat="1" ht="14.25" customHeight="1" thickBot="1">
      <c r="A106" s="241"/>
      <c r="B106" s="111"/>
      <c r="C106" s="102"/>
      <c r="D106" s="111"/>
      <c r="E106" s="111"/>
      <c r="F106" s="111"/>
      <c r="G106" s="111"/>
      <c r="H106" s="111"/>
      <c r="I106" s="111"/>
      <c r="J106" s="111"/>
      <c r="K106" s="102"/>
      <c r="L106" s="111"/>
      <c r="M106" s="111"/>
      <c r="N106" s="111"/>
      <c r="O106" s="111"/>
      <c r="P106" s="111"/>
      <c r="Q106" s="111"/>
      <c r="R106" s="111"/>
      <c r="S106" s="111"/>
      <c r="T106" s="241"/>
      <c r="U106" s="698" t="s">
        <v>79</v>
      </c>
      <c r="V106" s="698"/>
      <c r="W106" s="698"/>
      <c r="X106" s="698"/>
      <c r="Y106" s="698"/>
    </row>
    <row r="107" spans="1:25" s="68" customFormat="1" ht="7.5" customHeight="1" thickBot="1">
      <c r="A107" s="241"/>
      <c r="B107" s="111"/>
      <c r="C107" s="102"/>
      <c r="D107" s="111"/>
      <c r="E107" s="111"/>
      <c r="F107" s="111"/>
      <c r="G107" s="111"/>
      <c r="H107" s="111"/>
      <c r="I107" s="111"/>
      <c r="J107" s="111"/>
      <c r="K107" s="102"/>
      <c r="L107" s="111"/>
      <c r="M107" s="111"/>
      <c r="N107" s="111"/>
      <c r="O107" s="111"/>
      <c r="P107" s="111"/>
      <c r="Q107" s="111"/>
      <c r="R107" s="111"/>
      <c r="S107" s="111"/>
      <c r="T107" s="241"/>
      <c r="U107" s="131"/>
      <c r="V107" s="131"/>
      <c r="W107" s="131"/>
      <c r="X107" s="131"/>
      <c r="Y107" s="131"/>
    </row>
    <row r="108" spans="1:25" s="68" customFormat="1" ht="14.25" customHeight="1">
      <c r="A108" s="241"/>
      <c r="B108" s="111"/>
      <c r="C108" s="102"/>
      <c r="D108" s="111"/>
      <c r="E108" s="111"/>
      <c r="F108" s="111"/>
      <c r="G108" s="111"/>
      <c r="H108" s="111"/>
      <c r="I108" s="111"/>
      <c r="J108" s="111"/>
      <c r="K108" s="102"/>
      <c r="L108" s="111"/>
      <c r="M108" s="111"/>
      <c r="N108" s="111"/>
      <c r="O108" s="111"/>
      <c r="P108" s="111"/>
      <c r="Q108" s="111"/>
      <c r="R108" s="111"/>
      <c r="S108" s="111"/>
      <c r="T108" s="241"/>
      <c r="U108" s="699" t="s">
        <v>9</v>
      </c>
      <c r="V108" s="700"/>
      <c r="W108" s="700"/>
      <c r="X108" s="700"/>
      <c r="Y108" s="701"/>
    </row>
    <row r="109" spans="1:25" s="68" customFormat="1" ht="12.95" customHeight="1">
      <c r="A109" s="250"/>
      <c r="B109" s="111"/>
      <c r="C109" s="102"/>
      <c r="D109" s="111"/>
      <c r="E109" s="111"/>
      <c r="F109" s="111"/>
      <c r="G109" s="111"/>
      <c r="H109" s="111"/>
      <c r="I109" s="111"/>
      <c r="J109" s="111"/>
      <c r="K109" s="102"/>
      <c r="L109" s="111"/>
      <c r="M109" s="111"/>
      <c r="N109" s="111"/>
      <c r="O109" s="111"/>
      <c r="P109" s="111"/>
      <c r="Q109" s="111"/>
      <c r="R109" s="111"/>
      <c r="S109" s="111"/>
      <c r="T109" s="241"/>
      <c r="U109" s="702" t="s">
        <v>216</v>
      </c>
      <c r="V109" s="703"/>
      <c r="W109" s="703"/>
      <c r="X109" s="703"/>
      <c r="Y109" s="704"/>
    </row>
    <row r="110" spans="1:25" s="68" customFormat="1" ht="12.95" customHeight="1">
      <c r="A110" s="250"/>
      <c r="B110" s="111"/>
      <c r="C110" s="102"/>
      <c r="D110" s="111"/>
      <c r="E110" s="111"/>
      <c r="F110" s="111"/>
      <c r="G110" s="111"/>
      <c r="H110" s="111"/>
      <c r="I110" s="111"/>
      <c r="J110" s="111"/>
      <c r="K110" s="102"/>
      <c r="L110" s="111"/>
      <c r="M110" s="111"/>
      <c r="N110" s="111"/>
      <c r="O110" s="111"/>
      <c r="P110" s="111"/>
      <c r="Q110" s="111"/>
      <c r="R110" s="111"/>
      <c r="S110" s="111"/>
      <c r="T110" s="241"/>
      <c r="U110" s="693" t="s">
        <v>10</v>
      </c>
      <c r="V110" s="694"/>
      <c r="W110" s="694"/>
      <c r="X110" s="694"/>
      <c r="Y110" s="695"/>
    </row>
    <row r="111" spans="1:25" s="68" customFormat="1" ht="12.95" customHeight="1">
      <c r="A111" s="250"/>
      <c r="B111" s="241"/>
      <c r="C111" s="102"/>
      <c r="D111" s="111"/>
      <c r="E111" s="111"/>
      <c r="F111" s="111"/>
      <c r="G111" s="111"/>
      <c r="H111" s="111"/>
      <c r="I111" s="111"/>
      <c r="J111" s="111"/>
      <c r="K111" s="102"/>
      <c r="L111" s="111"/>
      <c r="M111" s="111"/>
      <c r="N111" s="111"/>
      <c r="O111" s="111"/>
      <c r="P111" s="111"/>
      <c r="Q111" s="111"/>
      <c r="R111" s="111"/>
      <c r="S111" s="111"/>
      <c r="T111" s="241"/>
      <c r="U111" s="693" t="s">
        <v>226</v>
      </c>
      <c r="V111" s="694"/>
      <c r="W111" s="694"/>
      <c r="X111" s="694"/>
      <c r="Y111" s="695"/>
    </row>
    <row r="112" spans="1:25" s="68" customFormat="1" ht="12.95" customHeight="1">
      <c r="A112" s="250"/>
      <c r="B112" s="241"/>
      <c r="C112" s="102"/>
      <c r="D112" s="111"/>
      <c r="E112" s="111"/>
      <c r="F112" s="111"/>
      <c r="G112" s="111"/>
      <c r="H112" s="111"/>
      <c r="I112" s="111"/>
      <c r="J112" s="111"/>
      <c r="K112" s="102"/>
      <c r="L112" s="111"/>
      <c r="M112" s="111"/>
      <c r="N112" s="111"/>
      <c r="O112" s="111"/>
      <c r="P112" s="111"/>
      <c r="Q112" s="111"/>
      <c r="R112" s="111"/>
      <c r="S112" s="111"/>
      <c r="T112" s="241"/>
      <c r="U112" s="693" t="s">
        <v>245</v>
      </c>
      <c r="V112" s="694"/>
      <c r="W112" s="694"/>
      <c r="X112" s="694"/>
      <c r="Y112" s="695"/>
    </row>
    <row r="113" spans="1:25" s="49" customFormat="1" ht="12.95" customHeight="1">
      <c r="A113" s="258"/>
      <c r="B113" s="259"/>
      <c r="C113" s="572"/>
      <c r="D113" s="109"/>
      <c r="E113" s="109"/>
      <c r="F113" s="109"/>
      <c r="G113" s="109"/>
      <c r="H113" s="109"/>
      <c r="I113" s="109"/>
      <c r="J113" s="109"/>
      <c r="K113" s="572"/>
      <c r="L113" s="109"/>
      <c r="M113" s="109"/>
      <c r="N113" s="109"/>
      <c r="O113" s="109"/>
      <c r="P113" s="109"/>
      <c r="Q113" s="109"/>
      <c r="R113" s="109"/>
      <c r="S113" s="109"/>
      <c r="T113" s="240"/>
      <c r="U113" s="693" t="s">
        <v>242</v>
      </c>
      <c r="V113" s="694"/>
      <c r="W113" s="694"/>
      <c r="X113" s="694"/>
      <c r="Y113" s="695"/>
    </row>
    <row r="114" spans="1:25" ht="12.95" customHeight="1">
      <c r="A114" s="246"/>
      <c r="B114" s="116"/>
      <c r="C114" s="573"/>
      <c r="D114" s="116"/>
      <c r="E114" s="116"/>
      <c r="F114" s="116"/>
      <c r="G114" s="116"/>
      <c r="H114" s="116"/>
      <c r="I114" s="116"/>
      <c r="J114" s="116"/>
      <c r="K114" s="573"/>
      <c r="L114" s="116"/>
      <c r="M114" s="116"/>
      <c r="N114" s="116"/>
      <c r="O114" s="116"/>
      <c r="P114" s="116"/>
      <c r="Q114" s="116"/>
      <c r="R114" s="116"/>
      <c r="S114" s="116"/>
      <c r="T114" s="116"/>
      <c r="U114" s="693" t="s">
        <v>11</v>
      </c>
      <c r="V114" s="694"/>
      <c r="W114" s="694"/>
      <c r="X114" s="694"/>
      <c r="Y114" s="695"/>
    </row>
    <row r="115" spans="1:25" s="7" customFormat="1" ht="12" customHeight="1">
      <c r="A115" s="663"/>
      <c r="B115" s="663"/>
      <c r="C115" s="574"/>
      <c r="D115" s="85"/>
      <c r="E115" s="85"/>
      <c r="F115" s="85"/>
      <c r="G115" s="85"/>
      <c r="H115" s="85"/>
      <c r="I115" s="85"/>
      <c r="J115" s="85"/>
      <c r="K115" s="574"/>
      <c r="L115" s="85"/>
      <c r="M115" s="85"/>
      <c r="N115" s="85"/>
      <c r="O115" s="85"/>
      <c r="P115" s="85"/>
      <c r="Q115" s="85"/>
      <c r="R115" s="85"/>
      <c r="S115" s="85"/>
      <c r="T115" s="251"/>
      <c r="U115" s="693" t="s">
        <v>229</v>
      </c>
      <c r="V115" s="694"/>
      <c r="W115" s="694"/>
      <c r="X115" s="694"/>
      <c r="Y115" s="695"/>
    </row>
    <row r="116" spans="1:25" s="7" customFormat="1" ht="17.25" customHeight="1">
      <c r="A116" s="664"/>
      <c r="B116" s="664"/>
      <c r="C116" s="574"/>
      <c r="D116" s="85"/>
      <c r="E116" s="85"/>
      <c r="F116" s="85"/>
      <c r="G116" s="85"/>
      <c r="H116" s="85"/>
      <c r="I116" s="85"/>
      <c r="J116" s="85"/>
      <c r="K116" s="574"/>
      <c r="L116" s="85"/>
      <c r="M116" s="85"/>
      <c r="N116" s="85"/>
      <c r="O116" s="85"/>
      <c r="P116" s="85"/>
      <c r="Q116" s="85"/>
      <c r="R116" s="85"/>
      <c r="S116" s="85"/>
      <c r="T116" s="251"/>
      <c r="U116" s="693" t="s">
        <v>243</v>
      </c>
      <c r="V116" s="694"/>
      <c r="W116" s="694"/>
      <c r="X116" s="694"/>
      <c r="Y116" s="695"/>
    </row>
    <row r="117" spans="1:25" ht="13.5" thickBot="1">
      <c r="U117" s="686" t="s">
        <v>373</v>
      </c>
      <c r="V117" s="687"/>
      <c r="W117" s="687"/>
      <c r="X117" s="687"/>
      <c r="Y117" s="688"/>
    </row>
    <row r="118" spans="1:25">
      <c r="U118" s="119"/>
      <c r="V118" s="101"/>
      <c r="W118" s="118"/>
      <c r="X118" s="118"/>
      <c r="Y118" s="118"/>
    </row>
    <row r="119" spans="1:25" ht="13.5" thickBot="1">
      <c r="U119" s="119"/>
      <c r="V119" s="101"/>
      <c r="W119" s="118"/>
      <c r="X119" s="118"/>
      <c r="Y119" s="118"/>
    </row>
    <row r="120" spans="1:25" ht="27.95" customHeight="1" thickBot="1">
      <c r="U120" s="598" t="s">
        <v>317</v>
      </c>
      <c r="V120" s="599"/>
      <c r="W120" s="599"/>
      <c r="X120" s="599"/>
      <c r="Y120" s="600"/>
    </row>
    <row r="121" spans="1:25" ht="20.100000000000001" customHeight="1" thickBot="1">
      <c r="U121" s="128" t="s">
        <v>382</v>
      </c>
      <c r="V121" s="689" t="s">
        <v>284</v>
      </c>
      <c r="W121" s="690"/>
      <c r="X121" s="691" t="s">
        <v>92</v>
      </c>
      <c r="Y121" s="692"/>
    </row>
    <row r="122" spans="1:25" ht="12.95" customHeight="1" thickTop="1">
      <c r="U122" s="69">
        <v>1</v>
      </c>
      <c r="V122" s="718">
        <v>66</v>
      </c>
      <c r="W122" s="719"/>
      <c r="X122" s="667">
        <v>57784.93</v>
      </c>
      <c r="Y122" s="668"/>
    </row>
    <row r="123" spans="1:25" ht="12.95" customHeight="1">
      <c r="U123" s="69">
        <v>2</v>
      </c>
      <c r="V123" s="671">
        <v>64</v>
      </c>
      <c r="W123" s="671"/>
      <c r="X123" s="665">
        <v>65531</v>
      </c>
      <c r="Y123" s="666"/>
    </row>
    <row r="124" spans="1:25" ht="12.95" customHeight="1">
      <c r="U124" s="69">
        <v>7</v>
      </c>
      <c r="V124" s="629">
        <v>25</v>
      </c>
      <c r="W124" s="653"/>
      <c r="X124" s="665">
        <v>43306.8</v>
      </c>
      <c r="Y124" s="666"/>
    </row>
    <row r="125" spans="1:25" ht="12.95" customHeight="1">
      <c r="U125" s="66" t="s">
        <v>223</v>
      </c>
      <c r="V125" s="629">
        <v>16</v>
      </c>
      <c r="W125" s="653"/>
      <c r="X125" s="665">
        <v>23640.19</v>
      </c>
      <c r="Y125" s="666"/>
    </row>
    <row r="126" spans="1:25" ht="12.95" customHeight="1">
      <c r="U126" s="66" t="s">
        <v>287</v>
      </c>
      <c r="V126" s="629">
        <v>6</v>
      </c>
      <c r="W126" s="653"/>
      <c r="X126" s="665">
        <v>9045.02</v>
      </c>
      <c r="Y126" s="666"/>
    </row>
    <row r="127" spans="1:25" ht="12.95" customHeight="1">
      <c r="U127" s="66" t="s">
        <v>285</v>
      </c>
      <c r="V127" s="657">
        <v>12</v>
      </c>
      <c r="W127" s="658"/>
      <c r="X127" s="665">
        <v>17265.86</v>
      </c>
      <c r="Y127" s="666"/>
    </row>
    <row r="128" spans="1:25" ht="12.95" customHeight="1">
      <c r="U128" s="78"/>
      <c r="V128" s="657"/>
      <c r="W128" s="658"/>
      <c r="X128" s="665"/>
      <c r="Y128" s="666"/>
    </row>
    <row r="129" spans="21:25" ht="12.95" customHeight="1">
      <c r="U129" s="179"/>
      <c r="V129" s="55"/>
      <c r="W129" s="178"/>
      <c r="X129" s="712"/>
      <c r="Y129" s="713"/>
    </row>
    <row r="130" spans="21:25" ht="12.95" customHeight="1">
      <c r="U130" s="179"/>
      <c r="V130" s="180"/>
      <c r="W130" s="181"/>
      <c r="X130" s="714"/>
      <c r="Y130" s="715"/>
    </row>
    <row r="131" spans="21:25" ht="12.95" customHeight="1" thickBot="1">
      <c r="U131" s="184"/>
      <c r="V131" s="185"/>
      <c r="W131" s="186"/>
      <c r="X131" s="716"/>
      <c r="Y131" s="717"/>
    </row>
    <row r="132" spans="21:25" ht="12.95" customHeight="1" thickBot="1">
      <c r="U132" s="130"/>
      <c r="V132" s="136" t="s">
        <v>383</v>
      </c>
      <c r="W132" s="133"/>
      <c r="X132" s="680">
        <f>SUM(X122:X131)</f>
        <v>216573.8</v>
      </c>
      <c r="Y132" s="681"/>
    </row>
    <row r="133" spans="21:25" ht="12.95" customHeight="1">
      <c r="U133" s="91"/>
      <c r="V133" s="2"/>
      <c r="W133" s="2"/>
      <c r="X133" s="2"/>
      <c r="Y133" s="2"/>
    </row>
    <row r="134" spans="21:25" ht="12.95" customHeight="1">
      <c r="U134" s="89"/>
    </row>
    <row r="135" spans="21:25" ht="20.100000000000001" customHeight="1">
      <c r="U135" s="585" t="s">
        <v>2</v>
      </c>
      <c r="V135" s="585"/>
      <c r="W135" s="585"/>
      <c r="X135" s="585"/>
      <c r="Y135" s="585"/>
    </row>
    <row r="136" spans="21:25" ht="9.75" customHeight="1" thickBot="1">
      <c r="U136" s="93"/>
      <c r="V136" s="84"/>
      <c r="W136" s="84"/>
      <c r="X136" s="84"/>
      <c r="Y136" s="84"/>
    </row>
    <row r="137" spans="21:25" ht="20.100000000000001" customHeight="1">
      <c r="U137" s="594" t="s">
        <v>101</v>
      </c>
      <c r="V137" s="595"/>
      <c r="W137" s="595"/>
      <c r="X137" s="596"/>
      <c r="Y137" s="163">
        <f>+S67</f>
        <v>-91565</v>
      </c>
    </row>
    <row r="138" spans="21:25" ht="60" customHeight="1" thickBot="1">
      <c r="U138" s="146" t="s">
        <v>76</v>
      </c>
      <c r="V138" s="144" t="s">
        <v>309</v>
      </c>
      <c r="W138" s="145" t="s">
        <v>305</v>
      </c>
      <c r="X138" s="144" t="s">
        <v>307</v>
      </c>
      <c r="Y138" s="153" t="s">
        <v>102</v>
      </c>
    </row>
    <row r="139" spans="21:25" ht="15.95" customHeight="1" thickTop="1">
      <c r="U139" s="123" t="s">
        <v>77</v>
      </c>
      <c r="V139" s="159">
        <f>+S68</f>
        <v>494425</v>
      </c>
      <c r="W139" s="159">
        <f>+S71</f>
        <v>468285</v>
      </c>
      <c r="X139" s="159">
        <f>+S66</f>
        <v>593353.05200000003</v>
      </c>
      <c r="Y139" s="160">
        <f>+W139-X139</f>
        <v>-125068.05200000003</v>
      </c>
    </row>
    <row r="140" spans="21:25" ht="15.95" customHeight="1">
      <c r="U140" s="188" t="s">
        <v>306</v>
      </c>
      <c r="V140" s="189"/>
      <c r="W140" s="156">
        <f>+W139/V139</f>
        <v>0.9471305051322243</v>
      </c>
      <c r="X140" s="156">
        <f>+X139/V139</f>
        <v>1.2000870748849675</v>
      </c>
      <c r="Y140" s="64"/>
    </row>
    <row r="141" spans="21:25" ht="15.95" customHeight="1">
      <c r="U141" s="124" t="s">
        <v>78</v>
      </c>
      <c r="V141" s="161">
        <f>+S76</f>
        <v>924416</v>
      </c>
      <c r="W141" s="161">
        <f>+S84</f>
        <v>878859</v>
      </c>
      <c r="X141" s="161">
        <f>+V141-T77-T78-T79-T81</f>
        <v>1008830</v>
      </c>
      <c r="Y141" s="160">
        <f>+W141-X141</f>
        <v>-129971</v>
      </c>
    </row>
    <row r="142" spans="21:25" ht="15.95" customHeight="1" thickBot="1">
      <c r="U142" s="190" t="s">
        <v>306</v>
      </c>
      <c r="V142" s="191"/>
      <c r="W142" s="157">
        <f>+W141/V141</f>
        <v>0.95071807497923011</v>
      </c>
      <c r="X142" s="157">
        <f>+X141/W141</f>
        <v>1.1478860659104588</v>
      </c>
      <c r="Y142" s="158"/>
    </row>
    <row r="143" spans="21:25" ht="15.95" customHeight="1" thickBot="1">
      <c r="U143" s="147" t="s">
        <v>308</v>
      </c>
      <c r="V143" s="162">
        <f>+V141+V139</f>
        <v>1418841</v>
      </c>
      <c r="W143" s="162">
        <f>+W141+W139</f>
        <v>1347144</v>
      </c>
      <c r="X143" s="162">
        <f>+X141+X139</f>
        <v>1602183.0520000001</v>
      </c>
      <c r="Y143" s="196">
        <f>+Y141+Y139</f>
        <v>-255039.05200000003</v>
      </c>
    </row>
    <row r="144" spans="21:25" ht="15.95" customHeight="1" thickBot="1">
      <c r="U144" s="625" t="s">
        <v>306</v>
      </c>
      <c r="V144" s="626"/>
      <c r="W144" s="149">
        <f>+W143/V143</f>
        <v>0.94946791078070059</v>
      </c>
      <c r="X144" s="149">
        <f>+X143/W143</f>
        <v>1.1893183297405474</v>
      </c>
      <c r="Y144" s="148"/>
    </row>
    <row r="145" spans="21:25" ht="15.95" customHeight="1" thickBot="1">
      <c r="U145" s="622" t="s">
        <v>1</v>
      </c>
      <c r="V145" s="623"/>
      <c r="W145" s="623"/>
      <c r="X145" s="624"/>
      <c r="Y145" s="164">
        <f>+Y137+Y143</f>
        <v>-346604.05200000003</v>
      </c>
    </row>
    <row r="146" spans="21:25">
      <c r="U146" s="322" t="s">
        <v>158</v>
      </c>
      <c r="V146" s="322"/>
      <c r="W146" s="322"/>
      <c r="X146" s="322"/>
      <c r="Y146" s="322"/>
    </row>
    <row r="147" spans="21:25">
      <c r="U147" s="660" t="s">
        <v>157</v>
      </c>
      <c r="V147" s="661"/>
      <c r="W147" s="661"/>
      <c r="X147" s="662"/>
      <c r="Y147" s="320">
        <v>97018.559999999998</v>
      </c>
    </row>
    <row r="148" spans="21:25" ht="13.5" thickBot="1">
      <c r="U148" s="591" t="s">
        <v>392</v>
      </c>
      <c r="V148" s="591"/>
      <c r="W148" s="591"/>
      <c r="X148" s="591"/>
      <c r="Y148" s="447">
        <v>1800</v>
      </c>
    </row>
    <row r="149" spans="21:25">
      <c r="U149" s="445" t="s">
        <v>212</v>
      </c>
      <c r="V149" s="445"/>
      <c r="W149" s="445"/>
      <c r="X149" s="445"/>
      <c r="Y149" s="446">
        <f>+Y145+Y147+Y148</f>
        <v>-247785.49200000003</v>
      </c>
    </row>
    <row r="151" spans="21:25">
      <c r="U151" s="709" t="s">
        <v>418</v>
      </c>
      <c r="V151" s="709"/>
      <c r="W151" s="709"/>
      <c r="X151" s="709"/>
      <c r="Y151" s="575">
        <v>53901.49</v>
      </c>
    </row>
    <row r="152" spans="21:25">
      <c r="U152" s="577" t="s">
        <v>419</v>
      </c>
      <c r="V152" s="710"/>
      <c r="W152" s="710"/>
      <c r="X152" s="711"/>
      <c r="Y152" s="576">
        <f>+Y149+Y151</f>
        <v>-193884.00200000004</v>
      </c>
    </row>
  </sheetData>
  <mergeCells count="48">
    <mergeCell ref="A1:S1"/>
    <mergeCell ref="A3:B3"/>
    <mergeCell ref="S5:T5"/>
    <mergeCell ref="B104:C104"/>
    <mergeCell ref="U104:Y104"/>
    <mergeCell ref="V105:X105"/>
    <mergeCell ref="U106:Y106"/>
    <mergeCell ref="U108:Y108"/>
    <mergeCell ref="U109:Y109"/>
    <mergeCell ref="U110:Y110"/>
    <mergeCell ref="U111:Y111"/>
    <mergeCell ref="U112:Y112"/>
    <mergeCell ref="U113:Y113"/>
    <mergeCell ref="U114:Y114"/>
    <mergeCell ref="A115:B115"/>
    <mergeCell ref="U115:Y115"/>
    <mergeCell ref="A116:B116"/>
    <mergeCell ref="U116:Y116"/>
    <mergeCell ref="U117:Y117"/>
    <mergeCell ref="U120:Y120"/>
    <mergeCell ref="V121:W121"/>
    <mergeCell ref="X121:Y121"/>
    <mergeCell ref="V122:W122"/>
    <mergeCell ref="X122:Y122"/>
    <mergeCell ref="V123:W123"/>
    <mergeCell ref="X123:Y123"/>
    <mergeCell ref="V124:W124"/>
    <mergeCell ref="X124:Y124"/>
    <mergeCell ref="V125:W125"/>
    <mergeCell ref="X125:Y125"/>
    <mergeCell ref="V126:W126"/>
    <mergeCell ref="X126:Y126"/>
    <mergeCell ref="V127:W127"/>
    <mergeCell ref="X127:Y127"/>
    <mergeCell ref="V128:W128"/>
    <mergeCell ref="X128:Y128"/>
    <mergeCell ref="X129:Y129"/>
    <mergeCell ref="X130:Y130"/>
    <mergeCell ref="X131:Y131"/>
    <mergeCell ref="X132:Y132"/>
    <mergeCell ref="U135:Y135"/>
    <mergeCell ref="U137:X137"/>
    <mergeCell ref="U144:V144"/>
    <mergeCell ref="U145:X145"/>
    <mergeCell ref="U147:X147"/>
    <mergeCell ref="U148:X148"/>
    <mergeCell ref="U151:X151"/>
    <mergeCell ref="U152:X15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32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3.42578125" style="32" customWidth="1"/>
    <col min="5" max="8" width="16.7109375" customWidth="1"/>
    <col min="9" max="9" width="12.7109375" customWidth="1"/>
  </cols>
  <sheetData>
    <row r="1" spans="1:4" ht="18.75" customHeight="1">
      <c r="A1" s="656" t="s">
        <v>385</v>
      </c>
      <c r="B1" s="656"/>
      <c r="C1" s="656"/>
    </row>
    <row r="2" spans="1:4" s="19" customFormat="1" ht="15" customHeight="1">
      <c r="A2" s="252"/>
      <c r="B2" s="152" t="s">
        <v>244</v>
      </c>
      <c r="D2" s="437"/>
    </row>
    <row r="3" spans="1:4" s="19" customFormat="1" ht="15" customHeight="1">
      <c r="A3" s="696" t="s">
        <v>372</v>
      </c>
      <c r="B3" s="696"/>
      <c r="D3" s="437"/>
    </row>
    <row r="4" spans="1:4" s="20" customFormat="1" ht="15" customHeight="1">
      <c r="A4" s="265"/>
      <c r="B4" s="267" t="s">
        <v>207</v>
      </c>
      <c r="D4" s="426"/>
    </row>
    <row r="5" spans="1:4" s="3" customFormat="1" ht="70.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0.25" customHeight="1">
      <c r="A6" s="206"/>
      <c r="B6" s="263" t="s">
        <v>96</v>
      </c>
      <c r="C6" s="238"/>
      <c r="D6" s="397"/>
    </row>
    <row r="7" spans="1:4" s="41" customFormat="1" ht="18" customHeight="1">
      <c r="A7" s="39">
        <v>1</v>
      </c>
      <c r="B7" s="212" t="s">
        <v>205</v>
      </c>
      <c r="C7" s="165">
        <v>397238.2</v>
      </c>
      <c r="D7" s="397"/>
    </row>
    <row r="8" spans="1:4" s="34" customFormat="1" ht="10.5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53278.858000000007</v>
      </c>
      <c r="D9" s="332"/>
    </row>
    <row r="10" spans="1:4" s="16" customFormat="1" ht="15" hidden="1" customHeight="1">
      <c r="A10" s="95" t="s">
        <v>95</v>
      </c>
      <c r="B10" s="216" t="s">
        <v>155</v>
      </c>
      <c r="C10" s="88">
        <v>39180.398000000001</v>
      </c>
      <c r="D10" s="399"/>
    </row>
    <row r="11" spans="1:4" s="16" customFormat="1" ht="12.95" hidden="1" customHeight="1">
      <c r="A11" s="95" t="s">
        <v>21</v>
      </c>
      <c r="B11" s="218" t="s">
        <v>153</v>
      </c>
      <c r="C11" s="88">
        <v>5283.32</v>
      </c>
      <c r="D11" s="399"/>
    </row>
    <row r="12" spans="1:4" s="16" customFormat="1" ht="12.95" hidden="1" customHeight="1">
      <c r="A12" s="95" t="s">
        <v>22</v>
      </c>
      <c r="B12" s="216" t="s">
        <v>18</v>
      </c>
      <c r="C12" s="88">
        <v>2302.8000000000002</v>
      </c>
      <c r="D12" s="399"/>
    </row>
    <row r="13" spans="1:4" s="16" customFormat="1" ht="12.95" hidden="1" customHeight="1">
      <c r="A13" s="95" t="s">
        <v>23</v>
      </c>
      <c r="B13" s="216" t="s">
        <v>19</v>
      </c>
      <c r="C13" s="88">
        <v>6016.94</v>
      </c>
      <c r="D13" s="39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2.95" hidden="1" customHeight="1">
      <c r="A16" s="95" t="s">
        <v>26</v>
      </c>
      <c r="B16" s="216" t="s">
        <v>103</v>
      </c>
      <c r="C16" s="88">
        <v>495.4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77099.507999999987</v>
      </c>
      <c r="D17" s="332"/>
    </row>
    <row r="18" spans="1:4" s="16" customFormat="1" ht="12.95" hidden="1" customHeight="1">
      <c r="A18" s="95" t="s">
        <v>28</v>
      </c>
      <c r="B18" s="216" t="s">
        <v>29</v>
      </c>
      <c r="C18" s="88">
        <v>76069.387999999992</v>
      </c>
      <c r="D18" s="400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400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2.95" hidden="1" customHeight="1">
      <c r="A21" s="95" t="s">
        <v>94</v>
      </c>
      <c r="B21" s="214" t="s">
        <v>33</v>
      </c>
      <c r="C21" s="88">
        <v>930.12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55719.615000000005</v>
      </c>
      <c r="D22" s="332"/>
    </row>
    <row r="23" spans="1:4" s="16" customFormat="1" ht="12.95" hidden="1" customHeight="1">
      <c r="A23" s="95" t="s">
        <v>41</v>
      </c>
      <c r="B23" s="216" t="s">
        <v>310</v>
      </c>
      <c r="C23" s="88">
        <v>29332.210000000003</v>
      </c>
      <c r="D23" s="39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2.95" hidden="1" customHeight="1">
      <c r="A26" s="95" t="s">
        <v>44</v>
      </c>
      <c r="B26" s="216" t="s">
        <v>97</v>
      </c>
      <c r="C26" s="88">
        <v>26096.405000000006</v>
      </c>
      <c r="D26" s="399"/>
    </row>
    <row r="27" spans="1:4" s="16" customFormat="1" ht="12.95" hidden="1" customHeight="1">
      <c r="A27" s="95" t="s">
        <v>45</v>
      </c>
      <c r="B27" s="216" t="s">
        <v>103</v>
      </c>
      <c r="C27" s="88">
        <v>291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82028.447999999989</v>
      </c>
      <c r="D28" s="332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112463.93100000001</v>
      </c>
      <c r="D31" s="332"/>
    </row>
    <row r="32" spans="1:4" s="35" customFormat="1" ht="16.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75" customHeight="1">
      <c r="A33" s="95" t="s">
        <v>52</v>
      </c>
      <c r="B33" s="274" t="s">
        <v>353</v>
      </c>
      <c r="C33" s="88">
        <v>6659.1360000000013</v>
      </c>
      <c r="D33" s="400"/>
    </row>
    <row r="34" spans="1:4" s="35" customFormat="1" ht="15.75" customHeight="1">
      <c r="A34" s="95" t="s">
        <v>53</v>
      </c>
      <c r="B34" s="214" t="s">
        <v>36</v>
      </c>
      <c r="C34" s="88">
        <v>105804.79500000001</v>
      </c>
      <c r="D34" s="400"/>
    </row>
    <row r="35" spans="1:4" s="34" customFormat="1" ht="12.95" hidden="1" customHeight="1">
      <c r="A35" s="37" t="s">
        <v>55</v>
      </c>
      <c r="B35" s="220" t="s">
        <v>203</v>
      </c>
      <c r="C35" s="67">
        <v>5977.4</v>
      </c>
      <c r="D35" s="402"/>
    </row>
    <row r="36" spans="1:4" s="34" customFormat="1" ht="12.95" hidden="1" customHeight="1">
      <c r="A36" s="37" t="s">
        <v>56</v>
      </c>
      <c r="B36" s="221" t="s">
        <v>81</v>
      </c>
      <c r="C36" s="67">
        <v>20517.5</v>
      </c>
      <c r="D36" s="402"/>
    </row>
    <row r="37" spans="1:4" s="34" customFormat="1" ht="12.95" hidden="1" customHeight="1">
      <c r="A37" s="37" t="s">
        <v>58</v>
      </c>
      <c r="B37" s="221" t="s">
        <v>82</v>
      </c>
      <c r="C37" s="67">
        <v>73213.895000000004</v>
      </c>
      <c r="D37" s="402"/>
    </row>
    <row r="38" spans="1:4" s="34" customFormat="1" ht="12.95" hidden="1" customHeight="1">
      <c r="A38" s="37" t="s">
        <v>60</v>
      </c>
      <c r="B38" s="222" t="s">
        <v>83</v>
      </c>
      <c r="C38" s="67">
        <v>6096</v>
      </c>
      <c r="D38" s="402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16647.84</v>
      </c>
      <c r="D40" s="427"/>
    </row>
    <row r="41" spans="1:4" s="41" customFormat="1" ht="24" customHeight="1">
      <c r="A41" s="39" t="s">
        <v>34</v>
      </c>
      <c r="B41" s="212" t="s">
        <v>98</v>
      </c>
      <c r="C41" s="46">
        <v>14779.2258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2688.8757999999998</v>
      </c>
      <c r="D42" s="332"/>
    </row>
    <row r="43" spans="1:4" s="52" customFormat="1" ht="12.75" hidden="1" customHeight="1">
      <c r="A43" s="95" t="s">
        <v>146</v>
      </c>
      <c r="B43" s="216" t="s">
        <v>18</v>
      </c>
      <c r="C43" s="88">
        <v>636.41999999999996</v>
      </c>
      <c r="D43" s="404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404"/>
    </row>
    <row r="45" spans="1:4" s="52" customFormat="1" ht="12.75" hidden="1" customHeight="1">
      <c r="A45" s="95" t="s">
        <v>148</v>
      </c>
      <c r="B45" s="216" t="s">
        <v>39</v>
      </c>
      <c r="C45" s="88">
        <v>132.09980000000002</v>
      </c>
      <c r="D45" s="404"/>
    </row>
    <row r="46" spans="1:4" s="52" customFormat="1" ht="12.75" hidden="1" customHeight="1">
      <c r="A46" s="95" t="s">
        <v>149</v>
      </c>
      <c r="B46" s="216" t="s">
        <v>19</v>
      </c>
      <c r="C46" s="88">
        <v>611.63599999999997</v>
      </c>
      <c r="D46" s="404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2.75" hidden="1" customHeight="1">
      <c r="A49" s="95" t="s">
        <v>152</v>
      </c>
      <c r="B49" s="216" t="s">
        <v>103</v>
      </c>
      <c r="C49" s="88">
        <v>1308.72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8551.51</v>
      </c>
      <c r="D50" s="405"/>
    </row>
    <row r="51" spans="1:4" s="17" customFormat="1" ht="13.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3.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5.75" customHeight="1">
      <c r="A53" s="95" t="s">
        <v>63</v>
      </c>
      <c r="B53" s="214" t="s">
        <v>36</v>
      </c>
      <c r="C53" s="88">
        <v>8551.51</v>
      </c>
      <c r="D53" s="400"/>
    </row>
    <row r="54" spans="1:4" s="36" customFormat="1" ht="12.95" hidden="1" customHeight="1">
      <c r="A54" s="232" t="s">
        <v>64</v>
      </c>
      <c r="B54" s="220" t="s">
        <v>203</v>
      </c>
      <c r="C54" s="67">
        <v>2537.0100000000002</v>
      </c>
      <c r="D54" s="406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2.95" hidden="1" customHeight="1">
      <c r="A56" s="232" t="s">
        <v>66</v>
      </c>
      <c r="B56" s="221" t="s">
        <v>82</v>
      </c>
      <c r="C56" s="67">
        <v>5180.5</v>
      </c>
      <c r="D56" s="406"/>
    </row>
    <row r="57" spans="1:4" s="36" customFormat="1" ht="12.95" hidden="1" customHeight="1">
      <c r="A57" s="232" t="s">
        <v>67</v>
      </c>
      <c r="B57" s="222" t="s">
        <v>83</v>
      </c>
      <c r="C57" s="67">
        <v>834</v>
      </c>
      <c r="D57" s="406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3538.8399999999997</v>
      </c>
      <c r="D59" s="407"/>
    </row>
    <row r="60" spans="1:4" s="41" customFormat="1" ht="16.5" customHeight="1">
      <c r="A60" s="39" t="s">
        <v>354</v>
      </c>
      <c r="B60" s="212" t="s">
        <v>377</v>
      </c>
      <c r="C60" s="46">
        <v>62051.040000000001</v>
      </c>
      <c r="D60" s="332"/>
    </row>
    <row r="61" spans="1:4" s="41" customFormat="1" ht="24.75" customHeight="1">
      <c r="A61" s="39" t="s">
        <v>358</v>
      </c>
      <c r="B61" s="212" t="s">
        <v>371</v>
      </c>
      <c r="C61" s="46">
        <v>31782.240000000005</v>
      </c>
      <c r="D61" s="332"/>
    </row>
    <row r="62" spans="1:4" s="42" customFormat="1" ht="16.5" customHeight="1">
      <c r="A62" s="51" t="s">
        <v>361</v>
      </c>
      <c r="B62" s="79" t="s">
        <v>279</v>
      </c>
      <c r="C62" s="46">
        <v>491071.48</v>
      </c>
      <c r="D62" s="408"/>
    </row>
    <row r="63" spans="1:4" s="42" customFormat="1" ht="15" customHeight="1">
      <c r="A63" s="51" t="s">
        <v>362</v>
      </c>
      <c r="B63" s="79" t="s">
        <v>99</v>
      </c>
      <c r="C63" s="46">
        <v>14779.2258</v>
      </c>
      <c r="D63" s="385"/>
    </row>
    <row r="64" spans="1:4" s="42" customFormat="1" ht="17.25" customHeight="1" thickBot="1">
      <c r="A64" s="43" t="s">
        <v>364</v>
      </c>
      <c r="B64" s="347" t="s">
        <v>235</v>
      </c>
      <c r="C64" s="92"/>
      <c r="D64" s="428"/>
    </row>
    <row r="65" spans="1:4" s="42" customFormat="1" ht="24" customHeight="1" thickBot="1">
      <c r="A65" s="51" t="s">
        <v>365</v>
      </c>
      <c r="B65" s="227" t="s">
        <v>218</v>
      </c>
      <c r="C65" s="257">
        <v>505850.7058</v>
      </c>
      <c r="D65" s="397"/>
    </row>
    <row r="66" spans="1:4" s="42" customFormat="1" ht="15.75" customHeight="1" thickBot="1">
      <c r="A66" s="43" t="s">
        <v>366</v>
      </c>
      <c r="B66" s="229" t="s">
        <v>72</v>
      </c>
      <c r="C66" s="168">
        <v>-310877.42</v>
      </c>
      <c r="D66" s="385"/>
    </row>
    <row r="67" spans="1:4" s="41" customFormat="1" ht="15.75" customHeight="1">
      <c r="A67" s="43" t="s">
        <v>367</v>
      </c>
      <c r="B67" s="229" t="s">
        <v>71</v>
      </c>
      <c r="C67" s="336">
        <v>508637</v>
      </c>
      <c r="D67" s="410"/>
    </row>
    <row r="68" spans="1:4" s="53" customFormat="1" ht="14.25" hidden="1" customHeight="1">
      <c r="A68" s="96" t="s">
        <v>86</v>
      </c>
      <c r="B68" s="44" t="s">
        <v>85</v>
      </c>
      <c r="C68" s="88">
        <v>508637</v>
      </c>
      <c r="D68" s="411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411"/>
    </row>
    <row r="70" spans="1:4" s="41" customFormat="1" ht="21" customHeight="1" thickBot="1">
      <c r="A70" s="43" t="s">
        <v>368</v>
      </c>
      <c r="B70" s="229" t="s">
        <v>74</v>
      </c>
      <c r="C70" s="336">
        <v>509544</v>
      </c>
      <c r="D70" s="382"/>
    </row>
    <row r="71" spans="1:4" s="45" customFormat="1" ht="15" hidden="1" customHeight="1">
      <c r="A71" s="96" t="s">
        <v>88</v>
      </c>
      <c r="B71" s="44" t="s">
        <v>85</v>
      </c>
      <c r="C71" s="209">
        <v>509544</v>
      </c>
      <c r="D71" s="412"/>
    </row>
    <row r="72" spans="1:4" s="45" customFormat="1" ht="15" hidden="1" customHeight="1" thickBot="1">
      <c r="A72" s="96" t="s">
        <v>89</v>
      </c>
      <c r="B72" s="44" t="s">
        <v>90</v>
      </c>
      <c r="C72" s="210">
        <v>0</v>
      </c>
      <c r="D72" s="412"/>
    </row>
    <row r="73" spans="1:4" s="42" customFormat="1" ht="25.5" customHeight="1" thickBot="1">
      <c r="A73" s="39" t="s">
        <v>369</v>
      </c>
      <c r="B73" s="230" t="s">
        <v>350</v>
      </c>
      <c r="C73" s="169">
        <v>-307184.12579999998</v>
      </c>
      <c r="D73" s="385"/>
    </row>
    <row r="74" spans="1:4" s="8" customFormat="1" ht="16.5" customHeight="1">
      <c r="A74" s="206"/>
      <c r="B74" s="207" t="s">
        <v>370</v>
      </c>
      <c r="C74" s="97"/>
      <c r="D74" s="413"/>
    </row>
    <row r="75" spans="1:4" s="8" customFormat="1" ht="15.75" customHeight="1">
      <c r="A75" s="103"/>
      <c r="B75" s="104" t="s">
        <v>349</v>
      </c>
      <c r="C75" s="31">
        <v>1032122.78</v>
      </c>
      <c r="D75" s="424"/>
    </row>
    <row r="76" spans="1:4" s="10" customFormat="1" ht="12" customHeight="1">
      <c r="A76" s="28"/>
      <c r="B76" s="6" t="s">
        <v>378</v>
      </c>
      <c r="C76" s="283">
        <v>588233</v>
      </c>
      <c r="D76" s="358"/>
    </row>
    <row r="77" spans="1:4" s="10" customFormat="1" ht="12" customHeight="1">
      <c r="A77" s="28"/>
      <c r="B77" s="6" t="s">
        <v>379</v>
      </c>
      <c r="C77" s="283">
        <v>78793.78</v>
      </c>
      <c r="D77" s="358">
        <v>-11073</v>
      </c>
    </row>
    <row r="78" spans="1:4" s="10" customFormat="1" ht="12" customHeight="1">
      <c r="A78" s="28"/>
      <c r="B78" s="6" t="s">
        <v>380</v>
      </c>
      <c r="C78" s="283">
        <v>255125</v>
      </c>
      <c r="D78" s="358">
        <v>-13712</v>
      </c>
    </row>
    <row r="79" spans="1:4" s="10" customFormat="1" ht="12" customHeight="1">
      <c r="A79" s="28"/>
      <c r="B79" s="6" t="s">
        <v>280</v>
      </c>
      <c r="C79" s="283">
        <v>0</v>
      </c>
      <c r="D79" s="358"/>
    </row>
    <row r="80" spans="1:4" s="10" customFormat="1" ht="12" customHeight="1">
      <c r="A80" s="28"/>
      <c r="B80" s="6" t="s">
        <v>381</v>
      </c>
      <c r="C80" s="283">
        <v>109971</v>
      </c>
      <c r="D80" s="358">
        <v>-11704</v>
      </c>
    </row>
    <row r="81" spans="1:5" s="49" customFormat="1" ht="16.5" customHeight="1">
      <c r="A81" s="56"/>
      <c r="B81" s="154" t="s">
        <v>281</v>
      </c>
      <c r="C81" s="46">
        <v>1540759.78</v>
      </c>
      <c r="D81" s="369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1036947</v>
      </c>
      <c r="D83" s="369"/>
    </row>
    <row r="84" spans="1:5" s="10" customFormat="1" ht="12" customHeight="1">
      <c r="A84" s="28"/>
      <c r="B84" s="6" t="s">
        <v>378</v>
      </c>
      <c r="C84" s="283">
        <v>588626</v>
      </c>
      <c r="D84" s="358"/>
    </row>
    <row r="85" spans="1:5" s="10" customFormat="1" ht="12" customHeight="1">
      <c r="A85" s="28"/>
      <c r="B85" s="6" t="s">
        <v>379</v>
      </c>
      <c r="C85" s="283">
        <v>79806</v>
      </c>
      <c r="D85" s="358"/>
    </row>
    <row r="86" spans="1:5" s="10" customFormat="1" ht="12" customHeight="1">
      <c r="A86" s="28"/>
      <c r="B86" s="6" t="s">
        <v>380</v>
      </c>
      <c r="C86" s="283">
        <v>257508</v>
      </c>
      <c r="D86" s="358"/>
    </row>
    <row r="87" spans="1:5" s="10" customFormat="1" ht="12" customHeight="1">
      <c r="A87" s="28"/>
      <c r="B87" s="6" t="s">
        <v>280</v>
      </c>
      <c r="C87" s="283">
        <v>0</v>
      </c>
      <c r="D87" s="358"/>
    </row>
    <row r="88" spans="1:5" s="10" customFormat="1" ht="12" customHeight="1">
      <c r="A88" s="28"/>
      <c r="B88" s="6" t="s">
        <v>381</v>
      </c>
      <c r="C88" s="283">
        <v>111007</v>
      </c>
      <c r="D88" s="358"/>
    </row>
    <row r="89" spans="1:5" s="49" customFormat="1" ht="17.25" customHeight="1">
      <c r="A89" s="56"/>
      <c r="B89" s="154" t="s">
        <v>282</v>
      </c>
      <c r="C89" s="46">
        <v>1546491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1.0037197362459709</v>
      </c>
      <c r="D90" s="358"/>
    </row>
    <row r="91" spans="1:5" s="9" customFormat="1" ht="15.95" customHeight="1">
      <c r="A91" s="12"/>
      <c r="B91" s="154" t="s">
        <v>73</v>
      </c>
      <c r="C91" s="75">
        <v>-5731.2199999999721</v>
      </c>
      <c r="D91" s="425"/>
    </row>
    <row r="92" spans="1:5" s="10" customFormat="1" ht="15.95" customHeight="1">
      <c r="A92" s="28"/>
      <c r="B92" s="226" t="s">
        <v>272</v>
      </c>
      <c r="C92" s="86">
        <v>-4824.2199999999721</v>
      </c>
      <c r="D92" s="358"/>
    </row>
    <row r="93" spans="1:5" s="10" customFormat="1" ht="15.95" customHeight="1">
      <c r="A93" s="28"/>
      <c r="B93" s="226" t="s">
        <v>271</v>
      </c>
      <c r="C93" s="87">
        <v>-907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939.46</v>
      </c>
      <c r="D96" s="260"/>
    </row>
    <row r="97" spans="1:9" s="10" customFormat="1" ht="15.95" customHeight="1" thickBot="1">
      <c r="A97" s="28"/>
      <c r="B97" s="14" t="s">
        <v>209</v>
      </c>
      <c r="C97" s="303">
        <v>2927.68</v>
      </c>
      <c r="D97" s="260"/>
    </row>
    <row r="98" spans="1:9" s="17" customFormat="1" ht="15.95" customHeight="1">
      <c r="A98" s="105"/>
      <c r="B98" s="171" t="s">
        <v>212</v>
      </c>
      <c r="C98" s="299">
        <v>3867.14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813.66</v>
      </c>
      <c r="D100" s="260"/>
    </row>
    <row r="101" spans="1:9" s="10" customFormat="1" ht="15.95" customHeight="1" thickBot="1">
      <c r="A101" s="28"/>
      <c r="B101" s="14" t="s">
        <v>209</v>
      </c>
      <c r="C101" s="303">
        <v>2810.57</v>
      </c>
      <c r="D101" s="260"/>
    </row>
    <row r="102" spans="1:9" s="17" customFormat="1" ht="15.95" customHeight="1">
      <c r="A102" s="105"/>
      <c r="B102" s="171" t="s">
        <v>212</v>
      </c>
      <c r="C102" s="299">
        <v>3624.23</v>
      </c>
      <c r="D102" s="417"/>
    </row>
    <row r="103" spans="1:9" s="7" customFormat="1" ht="15.95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240"/>
      <c r="B104" s="110"/>
      <c r="C104" s="109"/>
      <c r="D104" s="240"/>
      <c r="E104" s="129"/>
      <c r="F104" s="697" t="str">
        <f>+B2</f>
        <v xml:space="preserve"> ул. Короленко, д. 14б</v>
      </c>
      <c r="G104" s="697"/>
      <c r="H104" s="697"/>
      <c r="I104" s="129"/>
    </row>
    <row r="105" spans="1:9" s="10" customFormat="1" ht="19.5" customHeight="1">
      <c r="A105" s="260"/>
      <c r="B105" s="111"/>
      <c r="C105" s="261"/>
      <c r="D105" s="260"/>
      <c r="E105" s="585" t="s">
        <v>79</v>
      </c>
      <c r="F105" s="585"/>
      <c r="G105" s="585"/>
      <c r="H105" s="585"/>
      <c r="I105" s="585"/>
    </row>
    <row r="106" spans="1:9" s="10" customFormat="1" ht="9" customHeight="1" thickBot="1">
      <c r="A106" s="260"/>
      <c r="B106" s="111"/>
      <c r="C106" s="261"/>
      <c r="D106" s="260"/>
      <c r="E106" s="131"/>
      <c r="F106" s="131"/>
      <c r="G106" s="131"/>
      <c r="H106" s="131"/>
      <c r="I106" s="131"/>
    </row>
    <row r="107" spans="1:9" s="10" customFormat="1" ht="15" customHeight="1">
      <c r="A107" s="260"/>
      <c r="B107" s="111"/>
      <c r="C107" s="261"/>
      <c r="D107" s="260"/>
      <c r="E107" s="699" t="s">
        <v>336</v>
      </c>
      <c r="F107" s="700"/>
      <c r="G107" s="700"/>
      <c r="H107" s="700"/>
      <c r="I107" s="701"/>
    </row>
    <row r="108" spans="1:9" s="10" customFormat="1" ht="15" customHeight="1">
      <c r="A108" s="262"/>
      <c r="B108" s="111"/>
      <c r="C108" s="261"/>
      <c r="D108" s="260"/>
      <c r="E108" s="702" t="s">
        <v>216</v>
      </c>
      <c r="F108" s="703"/>
      <c r="G108" s="703"/>
      <c r="H108" s="703"/>
      <c r="I108" s="704"/>
    </row>
    <row r="109" spans="1:9" s="10" customFormat="1" ht="15" customHeight="1">
      <c r="A109" s="262"/>
      <c r="B109" s="111"/>
      <c r="C109" s="261"/>
      <c r="D109" s="260"/>
      <c r="E109" s="693" t="s">
        <v>337</v>
      </c>
      <c r="F109" s="694"/>
      <c r="G109" s="694"/>
      <c r="H109" s="694"/>
      <c r="I109" s="695"/>
    </row>
    <row r="110" spans="1:9" s="10" customFormat="1" ht="15" customHeight="1">
      <c r="A110" s="262"/>
      <c r="B110" s="241"/>
      <c r="C110" s="261"/>
      <c r="D110" s="260"/>
      <c r="E110" s="693" t="s">
        <v>226</v>
      </c>
      <c r="F110" s="694"/>
      <c r="G110" s="694"/>
      <c r="H110" s="694"/>
      <c r="I110" s="695"/>
    </row>
    <row r="111" spans="1:9" s="49" customFormat="1" ht="15" customHeight="1">
      <c r="A111" s="258"/>
      <c r="B111" s="259"/>
      <c r="C111" s="109"/>
      <c r="D111" s="240"/>
      <c r="E111" s="693" t="s">
        <v>245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242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338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229</v>
      </c>
      <c r="F114" s="694"/>
      <c r="G114" s="694"/>
      <c r="H114" s="694"/>
      <c r="I114" s="695"/>
    </row>
    <row r="115" spans="1:9" ht="15" customHeight="1">
      <c r="E115" s="693" t="s">
        <v>243</v>
      </c>
      <c r="F115" s="694"/>
      <c r="G115" s="694"/>
      <c r="H115" s="694"/>
      <c r="I115" s="695"/>
    </row>
    <row r="116" spans="1:9" ht="15" customHeight="1" thickBot="1"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0.100000000000001" customHeight="1" thickBot="1">
      <c r="E120" s="128" t="s">
        <v>382</v>
      </c>
      <c r="F120" s="689" t="s">
        <v>284</v>
      </c>
      <c r="G120" s="690"/>
      <c r="H120" s="691" t="s">
        <v>92</v>
      </c>
      <c r="I120" s="692"/>
    </row>
    <row r="121" spans="1:9" ht="15" customHeight="1" thickTop="1">
      <c r="E121" s="69">
        <v>10</v>
      </c>
      <c r="F121" s="718">
        <v>4</v>
      </c>
      <c r="G121" s="719"/>
      <c r="H121" s="655">
        <v>9298.42</v>
      </c>
      <c r="I121" s="644"/>
    </row>
    <row r="122" spans="1:9" ht="15" customHeight="1">
      <c r="E122" s="69">
        <v>21</v>
      </c>
      <c r="F122" s="671">
        <v>8</v>
      </c>
      <c r="G122" s="671"/>
      <c r="H122" s="659">
        <v>15740.55</v>
      </c>
      <c r="I122" s="639"/>
    </row>
    <row r="123" spans="1:9" ht="15" customHeight="1">
      <c r="E123" s="69">
        <v>40</v>
      </c>
      <c r="F123" s="629">
        <v>14</v>
      </c>
      <c r="G123" s="653"/>
      <c r="H123" s="659">
        <v>58146.55</v>
      </c>
      <c r="I123" s="639"/>
    </row>
    <row r="124" spans="1:9" ht="15" customHeight="1">
      <c r="E124" s="66" t="s">
        <v>289</v>
      </c>
      <c r="F124" s="629">
        <v>29</v>
      </c>
      <c r="G124" s="653"/>
      <c r="H124" s="659">
        <v>46995.69</v>
      </c>
      <c r="I124" s="639"/>
    </row>
    <row r="125" spans="1:9" ht="15" customHeight="1">
      <c r="E125" s="66" t="s">
        <v>297</v>
      </c>
      <c r="F125" s="629">
        <v>17</v>
      </c>
      <c r="G125" s="653"/>
      <c r="H125" s="659">
        <v>43152.38</v>
      </c>
      <c r="I125" s="639"/>
    </row>
    <row r="126" spans="1:9" ht="15" customHeight="1">
      <c r="E126" s="66"/>
      <c r="F126" s="657"/>
      <c r="G126" s="658"/>
      <c r="H126" s="659"/>
      <c r="I126" s="639"/>
    </row>
    <row r="127" spans="1:9" ht="15" customHeight="1">
      <c r="E127" s="78"/>
      <c r="F127" s="657"/>
      <c r="G127" s="658"/>
      <c r="H127" s="659"/>
      <c r="I127" s="639"/>
    </row>
    <row r="128" spans="1:9" ht="15" customHeight="1">
      <c r="E128" s="179"/>
      <c r="F128" s="684"/>
      <c r="G128" s="685"/>
      <c r="H128" s="723"/>
      <c r="I128" s="724"/>
    </row>
    <row r="129" spans="5:9" ht="15" customHeight="1">
      <c r="E129" s="179"/>
      <c r="F129" s="714"/>
      <c r="G129" s="727"/>
      <c r="H129" s="725"/>
      <c r="I129" s="726"/>
    </row>
    <row r="130" spans="5:9" ht="15" customHeight="1" thickBot="1">
      <c r="E130" s="184"/>
      <c r="F130" s="185"/>
      <c r="G130" s="186"/>
      <c r="H130" s="728"/>
      <c r="I130" s="729"/>
    </row>
    <row r="131" spans="5:9" ht="15" customHeight="1" thickBot="1">
      <c r="E131" s="130"/>
      <c r="F131" s="136" t="s">
        <v>383</v>
      </c>
      <c r="G131" s="133"/>
      <c r="H131" s="680">
        <f>SUM(H121:H130)</f>
        <v>173333.59</v>
      </c>
      <c r="I131" s="681"/>
    </row>
    <row r="132" spans="5:9" ht="15" customHeight="1">
      <c r="E132" s="91"/>
      <c r="F132" s="2"/>
      <c r="G132" s="2"/>
      <c r="H132" s="2"/>
      <c r="I132" s="2"/>
    </row>
    <row r="133" spans="5:9" ht="15" customHeight="1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-310877.42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508637</v>
      </c>
      <c r="G138" s="159">
        <f>+C70</f>
        <v>509544</v>
      </c>
      <c r="H138" s="159">
        <f>+C65</f>
        <v>505850.7058</v>
      </c>
      <c r="I138" s="160">
        <f>+G138-H138</f>
        <v>3693.2942000000039</v>
      </c>
    </row>
    <row r="139" spans="5:9" ht="15.95" customHeight="1">
      <c r="E139" s="188" t="s">
        <v>306</v>
      </c>
      <c r="F139" s="189"/>
      <c r="G139" s="156">
        <f>+G138/F138</f>
        <v>1.0017831970540876</v>
      </c>
      <c r="H139" s="156">
        <f>+H138/F138</f>
        <v>0.99452203791702132</v>
      </c>
      <c r="I139" s="64"/>
    </row>
    <row r="140" spans="5:9" ht="15.95" customHeight="1">
      <c r="E140" s="124" t="s">
        <v>78</v>
      </c>
      <c r="F140" s="161">
        <f>+C75</f>
        <v>1032122.78</v>
      </c>
      <c r="G140" s="161">
        <f>+C83</f>
        <v>1036947</v>
      </c>
      <c r="H140" s="161">
        <f>+F140-D76-D77-D78-D80</f>
        <v>1068611.78</v>
      </c>
      <c r="I140" s="160">
        <f>+G140-H140</f>
        <v>-31664.780000000028</v>
      </c>
    </row>
    <row r="141" spans="5:9" ht="15.95" customHeight="1" thickBot="1">
      <c r="E141" s="190" t="s">
        <v>306</v>
      </c>
      <c r="F141" s="191"/>
      <c r="G141" s="157">
        <f>+G140/F140</f>
        <v>1.0046740756947541</v>
      </c>
      <c r="H141" s="157">
        <f>+H140/G140</f>
        <v>1.030536546226567</v>
      </c>
      <c r="I141" s="158"/>
    </row>
    <row r="142" spans="5:9" ht="15.95" customHeight="1" thickBot="1">
      <c r="E142" s="147" t="s">
        <v>308</v>
      </c>
      <c r="F142" s="162">
        <f>+F140+F138</f>
        <v>1540759.78</v>
      </c>
      <c r="G142" s="162">
        <f>+G140+G138</f>
        <v>1546491</v>
      </c>
      <c r="H142" s="162">
        <f>+H140+H138</f>
        <v>1574462.4857999999</v>
      </c>
      <c r="I142" s="196">
        <f>+I140+I138</f>
        <v>-27971.485800000024</v>
      </c>
    </row>
    <row r="143" spans="5:9" ht="15.95" customHeight="1" thickBot="1">
      <c r="E143" s="625" t="s">
        <v>306</v>
      </c>
      <c r="F143" s="626"/>
      <c r="G143" s="149">
        <f>+G142/F142</f>
        <v>1.0037197362459709</v>
      </c>
      <c r="H143" s="149">
        <f>+H142/G142</f>
        <v>1.018087066656062</v>
      </c>
      <c r="I143" s="148"/>
    </row>
    <row r="144" spans="5:9" ht="13.5" customHeight="1" thickBot="1">
      <c r="E144" s="622" t="s">
        <v>1</v>
      </c>
      <c r="F144" s="623"/>
      <c r="G144" s="623"/>
      <c r="H144" s="624"/>
      <c r="I144" s="164">
        <f>+I136+I142</f>
        <v>-338848.90580000001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70405.66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-266643.24580000003</v>
      </c>
    </row>
  </sheetData>
  <mergeCells count="46">
    <mergeCell ref="E146:H146"/>
    <mergeCell ref="E143:F143"/>
    <mergeCell ref="E144:H144"/>
    <mergeCell ref="H130:I130"/>
    <mergeCell ref="H131:I131"/>
    <mergeCell ref="E134:I134"/>
    <mergeCell ref="E136:H136"/>
    <mergeCell ref="F126:G126"/>
    <mergeCell ref="H126:I126"/>
    <mergeCell ref="H128:I128"/>
    <mergeCell ref="H129:I129"/>
    <mergeCell ref="F128:G128"/>
    <mergeCell ref="F129:G129"/>
    <mergeCell ref="F127:G127"/>
    <mergeCell ref="H127:I127"/>
    <mergeCell ref="F125:G125"/>
    <mergeCell ref="H125:I125"/>
    <mergeCell ref="E115:I115"/>
    <mergeCell ref="F122:G122"/>
    <mergeCell ref="H122:I122"/>
    <mergeCell ref="F123:G123"/>
    <mergeCell ref="H123:I123"/>
    <mergeCell ref="F120:G120"/>
    <mergeCell ref="H121:I121"/>
    <mergeCell ref="E111:I111"/>
    <mergeCell ref="E112:I112"/>
    <mergeCell ref="E113:I113"/>
    <mergeCell ref="E114:I114"/>
    <mergeCell ref="F124:G124"/>
    <mergeCell ref="H124:I124"/>
    <mergeCell ref="A3:B3"/>
    <mergeCell ref="A1:C1"/>
    <mergeCell ref="E147:H147"/>
    <mergeCell ref="E108:I108"/>
    <mergeCell ref="E109:I109"/>
    <mergeCell ref="E103:I103"/>
    <mergeCell ref="F104:H104"/>
    <mergeCell ref="E105:I105"/>
    <mergeCell ref="H120:I120"/>
    <mergeCell ref="F121:G121"/>
    <mergeCell ref="E107:I107"/>
    <mergeCell ref="E116:I116"/>
    <mergeCell ref="E119:I119"/>
    <mergeCell ref="E110:I110"/>
    <mergeCell ref="A113:B113"/>
    <mergeCell ref="A114:B114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25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7" customWidth="1"/>
    <col min="3" max="3" width="15.7109375" customWidth="1"/>
    <col min="4" max="4" width="12" style="32" customWidth="1"/>
    <col min="5" max="8" width="16.7109375" customWidth="1"/>
    <col min="9" max="9" width="12.7109375" customWidth="1"/>
  </cols>
  <sheetData>
    <row r="1" spans="1:4" ht="18" customHeight="1">
      <c r="A1" s="656" t="s">
        <v>385</v>
      </c>
      <c r="B1" s="656"/>
      <c r="C1" s="656"/>
    </row>
    <row r="2" spans="1:4" s="20" customFormat="1" ht="15" customHeight="1">
      <c r="A2" s="252"/>
      <c r="B2" s="152" t="s">
        <v>246</v>
      </c>
      <c r="D2" s="426"/>
    </row>
    <row r="3" spans="1:4" s="20" customFormat="1" ht="15" customHeight="1">
      <c r="A3" s="696" t="s">
        <v>372</v>
      </c>
      <c r="B3" s="696"/>
      <c r="D3" s="426"/>
    </row>
    <row r="4" spans="1:4" s="20" customFormat="1" ht="15" customHeight="1">
      <c r="A4" s="265"/>
      <c r="B4" s="267" t="s">
        <v>207</v>
      </c>
      <c r="D4" s="426"/>
    </row>
    <row r="5" spans="1:4" s="3" customFormat="1" ht="57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8" customHeight="1">
      <c r="A6" s="206"/>
      <c r="B6" s="263" t="s">
        <v>96</v>
      </c>
      <c r="C6" s="238"/>
      <c r="D6" s="397"/>
    </row>
    <row r="7" spans="1:4" s="41" customFormat="1" ht="18" customHeight="1">
      <c r="A7" s="39">
        <v>1</v>
      </c>
      <c r="B7" s="212" t="s">
        <v>205</v>
      </c>
      <c r="C7" s="165">
        <v>197127.356</v>
      </c>
      <c r="D7" s="397"/>
    </row>
    <row r="8" spans="1:4" s="34" customFormat="1" ht="11.25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24352.968000000001</v>
      </c>
      <c r="D9" s="332"/>
    </row>
    <row r="10" spans="1:4" s="16" customFormat="1" ht="15" hidden="1" customHeight="1">
      <c r="A10" s="95" t="s">
        <v>95</v>
      </c>
      <c r="B10" s="216" t="s">
        <v>155</v>
      </c>
      <c r="C10" s="88">
        <v>20114.317999999999</v>
      </c>
      <c r="D10" s="399"/>
    </row>
    <row r="11" spans="1:4" s="16" customFormat="1" ht="12.95" hidden="1" customHeight="1">
      <c r="A11" s="95" t="s">
        <v>21</v>
      </c>
      <c r="B11" s="218" t="s">
        <v>153</v>
      </c>
      <c r="C11" s="88">
        <v>2880</v>
      </c>
      <c r="D11" s="399"/>
    </row>
    <row r="12" spans="1:4" s="16" customFormat="1" ht="12.95" hidden="1" customHeight="1">
      <c r="A12" s="95" t="s">
        <v>22</v>
      </c>
      <c r="B12" s="216" t="s">
        <v>18</v>
      </c>
      <c r="C12" s="88">
        <v>1111</v>
      </c>
      <c r="D12" s="399"/>
    </row>
    <row r="13" spans="1:4" s="16" customFormat="1" ht="12.95" hidden="1" customHeight="1">
      <c r="A13" s="95" t="s">
        <v>23</v>
      </c>
      <c r="B13" s="216" t="s">
        <v>19</v>
      </c>
      <c r="C13" s="88">
        <v>0</v>
      </c>
      <c r="D13" s="39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2.95" hidden="1" customHeight="1">
      <c r="A16" s="95" t="s">
        <v>26</v>
      </c>
      <c r="B16" s="216" t="s">
        <v>103</v>
      </c>
      <c r="C16" s="88">
        <v>247.65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32518.943999999996</v>
      </c>
      <c r="D17" s="332"/>
    </row>
    <row r="18" spans="1:4" s="16" customFormat="1" ht="12.95" hidden="1" customHeight="1">
      <c r="A18" s="95" t="s">
        <v>28</v>
      </c>
      <c r="B18" s="216" t="s">
        <v>29</v>
      </c>
      <c r="C18" s="88">
        <v>32385.043999999994</v>
      </c>
      <c r="D18" s="400"/>
    </row>
    <row r="19" spans="1:4" s="16" customFormat="1" ht="12.95" hidden="1" customHeight="1">
      <c r="A19" s="95" t="s">
        <v>31</v>
      </c>
      <c r="B19" s="216" t="s">
        <v>104</v>
      </c>
      <c r="C19" s="88">
        <v>44</v>
      </c>
      <c r="D19" s="400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2.95" hidden="1" customHeight="1">
      <c r="A21" s="95" t="s">
        <v>94</v>
      </c>
      <c r="B21" s="214" t="s">
        <v>33</v>
      </c>
      <c r="C21" s="88">
        <v>89.899999999999991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36356.306000000004</v>
      </c>
      <c r="D22" s="332"/>
    </row>
    <row r="23" spans="1:4" s="16" customFormat="1" ht="12.95" hidden="1" customHeight="1">
      <c r="A23" s="95" t="s">
        <v>41</v>
      </c>
      <c r="B23" s="216" t="s">
        <v>310</v>
      </c>
      <c r="C23" s="88">
        <v>17477.726000000002</v>
      </c>
      <c r="D23" s="39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2.95" hidden="1" customHeight="1">
      <c r="A26" s="95" t="s">
        <v>44</v>
      </c>
      <c r="B26" s="216" t="s">
        <v>97</v>
      </c>
      <c r="C26" s="88">
        <v>18721.580000000002</v>
      </c>
      <c r="D26" s="399"/>
    </row>
    <row r="27" spans="1:4" s="16" customFormat="1" ht="12.95" hidden="1" customHeight="1">
      <c r="A27" s="95" t="s">
        <v>45</v>
      </c>
      <c r="B27" s="216" t="s">
        <v>103</v>
      </c>
      <c r="C27" s="88">
        <v>157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40919.915999999997</v>
      </c>
      <c r="D28" s="332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54674.441999999995</v>
      </c>
      <c r="D31" s="332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2.95" customHeight="1">
      <c r="A33" s="95" t="s">
        <v>52</v>
      </c>
      <c r="B33" s="274" t="s">
        <v>353</v>
      </c>
      <c r="C33" s="88">
        <v>3321.9120000000003</v>
      </c>
      <c r="D33" s="400"/>
    </row>
    <row r="34" spans="1:4" s="35" customFormat="1" ht="12.95" customHeight="1">
      <c r="A34" s="95" t="s">
        <v>53</v>
      </c>
      <c r="B34" s="214" t="s">
        <v>36</v>
      </c>
      <c r="C34" s="88">
        <v>51352.529999999992</v>
      </c>
      <c r="D34" s="400"/>
    </row>
    <row r="35" spans="1:4" s="34" customFormat="1" ht="12.95" hidden="1" customHeight="1">
      <c r="A35" s="37" t="s">
        <v>55</v>
      </c>
      <c r="B35" s="220" t="s">
        <v>203</v>
      </c>
      <c r="C35" s="67">
        <v>4425.2</v>
      </c>
      <c r="D35" s="402"/>
    </row>
    <row r="36" spans="1:4" s="34" customFormat="1" ht="12.95" hidden="1" customHeight="1">
      <c r="A36" s="37" t="s">
        <v>56</v>
      </c>
      <c r="B36" s="221" t="s">
        <v>81</v>
      </c>
      <c r="C36" s="67">
        <v>0</v>
      </c>
      <c r="D36" s="402"/>
    </row>
    <row r="37" spans="1:4" s="34" customFormat="1" ht="12.95" hidden="1" customHeight="1">
      <c r="A37" s="37" t="s">
        <v>58</v>
      </c>
      <c r="B37" s="221" t="s">
        <v>82</v>
      </c>
      <c r="C37" s="67">
        <v>41834.329999999994</v>
      </c>
      <c r="D37" s="402"/>
    </row>
    <row r="38" spans="1:4" s="34" customFormat="1" ht="12.95" hidden="1" customHeight="1">
      <c r="A38" s="37" t="s">
        <v>60</v>
      </c>
      <c r="B38" s="222" t="s">
        <v>83</v>
      </c>
      <c r="C38" s="67">
        <v>5093</v>
      </c>
      <c r="D38" s="402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8304.7799999999988</v>
      </c>
      <c r="D40" s="427"/>
    </row>
    <row r="41" spans="1:4" s="41" customFormat="1" ht="26.25" customHeight="1">
      <c r="A41" s="39" t="s">
        <v>34</v>
      </c>
      <c r="B41" s="212" t="s">
        <v>98</v>
      </c>
      <c r="C41" s="46">
        <v>9552.1304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1055.4503999999999</v>
      </c>
      <c r="D42" s="332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404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404"/>
    </row>
    <row r="45" spans="1:4" s="52" customFormat="1" ht="12.75" hidden="1" customHeight="1">
      <c r="A45" s="95" t="s">
        <v>148</v>
      </c>
      <c r="B45" s="216" t="s">
        <v>39</v>
      </c>
      <c r="C45" s="88">
        <v>30.290399999999998</v>
      </c>
      <c r="D45" s="404"/>
    </row>
    <row r="46" spans="1:4" s="52" customFormat="1" ht="12.75" hidden="1" customHeight="1">
      <c r="A46" s="95" t="s">
        <v>149</v>
      </c>
      <c r="B46" s="216" t="s">
        <v>19</v>
      </c>
      <c r="C46" s="88">
        <v>955.56</v>
      </c>
      <c r="D46" s="404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2.75" hidden="1" customHeight="1">
      <c r="A49" s="95" t="s">
        <v>152</v>
      </c>
      <c r="B49" s="216" t="s">
        <v>103</v>
      </c>
      <c r="C49" s="88">
        <v>69.599999999999994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7947.21</v>
      </c>
      <c r="D50" s="405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2.95" customHeight="1">
      <c r="A53" s="95" t="s">
        <v>63</v>
      </c>
      <c r="B53" s="214" t="s">
        <v>36</v>
      </c>
      <c r="C53" s="88">
        <v>7947.21</v>
      </c>
      <c r="D53" s="400"/>
    </row>
    <row r="54" spans="1:4" s="36" customFormat="1" ht="12.95" hidden="1" customHeight="1">
      <c r="A54" s="232" t="s">
        <v>64</v>
      </c>
      <c r="B54" s="220" t="s">
        <v>203</v>
      </c>
      <c r="C54" s="67">
        <v>692.6</v>
      </c>
      <c r="D54" s="406"/>
    </row>
    <row r="55" spans="1:4" s="36" customFormat="1" ht="12.95" hidden="1" customHeight="1">
      <c r="A55" s="232" t="s">
        <v>65</v>
      </c>
      <c r="B55" s="221" t="s">
        <v>81</v>
      </c>
      <c r="C55" s="67">
        <v>3253.3700000000003</v>
      </c>
      <c r="D55" s="406"/>
    </row>
    <row r="56" spans="1:4" s="36" customFormat="1" ht="12.95" hidden="1" customHeight="1">
      <c r="A56" s="232" t="s">
        <v>66</v>
      </c>
      <c r="B56" s="221" t="s">
        <v>82</v>
      </c>
      <c r="C56" s="67">
        <v>4001.24</v>
      </c>
      <c r="D56" s="406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406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2" customHeight="1">
      <c r="A59" s="94" t="s">
        <v>352</v>
      </c>
      <c r="B59" s="214" t="s">
        <v>69</v>
      </c>
      <c r="C59" s="98">
        <v>549.47</v>
      </c>
      <c r="D59" s="407"/>
    </row>
    <row r="60" spans="1:4" s="41" customFormat="1" ht="15" customHeight="1">
      <c r="A60" s="39" t="s">
        <v>354</v>
      </c>
      <c r="B60" s="212" t="s">
        <v>377</v>
      </c>
      <c r="C60" s="46">
        <v>30954.180000000008</v>
      </c>
      <c r="D60" s="438"/>
    </row>
    <row r="61" spans="1:4" s="41" customFormat="1" ht="24.75" customHeight="1" thickBot="1">
      <c r="A61" s="39" t="s">
        <v>358</v>
      </c>
      <c r="B61" s="212" t="s">
        <v>371</v>
      </c>
      <c r="C61" s="46">
        <v>15854.579999999996</v>
      </c>
      <c r="D61" s="439"/>
    </row>
    <row r="62" spans="1:4" s="42" customFormat="1" ht="15.75" customHeight="1">
      <c r="A62" s="51" t="s">
        <v>361</v>
      </c>
      <c r="B62" s="79" t="s">
        <v>279</v>
      </c>
      <c r="C62" s="46">
        <v>243936.11600000001</v>
      </c>
      <c r="D62" s="408"/>
    </row>
    <row r="63" spans="1:4" s="42" customFormat="1" ht="16.5" customHeight="1">
      <c r="A63" s="51" t="s">
        <v>362</v>
      </c>
      <c r="B63" s="79" t="s">
        <v>99</v>
      </c>
      <c r="C63" s="46">
        <v>9552.1304</v>
      </c>
      <c r="D63" s="385"/>
    </row>
    <row r="64" spans="1:4" s="42" customFormat="1" ht="16.5" customHeight="1" thickBot="1">
      <c r="A64" s="43" t="s">
        <v>364</v>
      </c>
      <c r="B64" s="347" t="s">
        <v>235</v>
      </c>
      <c r="C64" s="92"/>
      <c r="D64" s="428"/>
    </row>
    <row r="65" spans="1:4" s="42" customFormat="1" ht="18.75" customHeight="1" thickBot="1">
      <c r="A65" s="51" t="s">
        <v>365</v>
      </c>
      <c r="B65" s="227" t="s">
        <v>218</v>
      </c>
      <c r="C65" s="257">
        <v>253488.2464</v>
      </c>
      <c r="D65" s="397"/>
    </row>
    <row r="66" spans="1:4" s="42" customFormat="1" ht="15" customHeight="1" thickBot="1">
      <c r="A66" s="43" t="s">
        <v>366</v>
      </c>
      <c r="B66" s="229" t="s">
        <v>72</v>
      </c>
      <c r="C66" s="168">
        <v>-144495</v>
      </c>
      <c r="D66" s="385"/>
    </row>
    <row r="67" spans="1:4" s="41" customFormat="1" ht="15" customHeight="1">
      <c r="A67" s="43" t="s">
        <v>367</v>
      </c>
      <c r="B67" s="229" t="s">
        <v>71</v>
      </c>
      <c r="C67" s="336">
        <v>253654</v>
      </c>
      <c r="D67" s="410"/>
    </row>
    <row r="68" spans="1:4" s="53" customFormat="1" ht="15" hidden="1" customHeight="1">
      <c r="A68" s="96" t="s">
        <v>86</v>
      </c>
      <c r="B68" s="44" t="s">
        <v>85</v>
      </c>
      <c r="C68" s="88">
        <v>253654</v>
      </c>
      <c r="D68" s="411"/>
    </row>
    <row r="69" spans="1:4" s="54" customFormat="1" ht="15" hidden="1" customHeight="1">
      <c r="A69" s="96" t="s">
        <v>87</v>
      </c>
      <c r="B69" s="44" t="s">
        <v>90</v>
      </c>
      <c r="C69" s="88">
        <v>0</v>
      </c>
      <c r="D69" s="411"/>
    </row>
    <row r="70" spans="1:4" s="41" customFormat="1" ht="15" customHeight="1" thickBot="1">
      <c r="A70" s="43" t="s">
        <v>368</v>
      </c>
      <c r="B70" s="229" t="s">
        <v>74</v>
      </c>
      <c r="C70" s="336">
        <v>242566</v>
      </c>
      <c r="D70" s="382"/>
    </row>
    <row r="71" spans="1:4" s="45" customFormat="1" ht="15" hidden="1" customHeight="1">
      <c r="A71" s="96" t="s">
        <v>88</v>
      </c>
      <c r="B71" s="44" t="s">
        <v>85</v>
      </c>
      <c r="C71" s="205">
        <v>242566</v>
      </c>
      <c r="D71" s="412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12"/>
    </row>
    <row r="73" spans="1:4" s="42" customFormat="1" ht="25.5" customHeight="1" thickBot="1">
      <c r="A73" s="39" t="s">
        <v>369</v>
      </c>
      <c r="B73" s="230" t="s">
        <v>350</v>
      </c>
      <c r="C73" s="169">
        <v>-155417.2464</v>
      </c>
      <c r="D73" s="385"/>
    </row>
    <row r="74" spans="1:4" s="8" customFormat="1" ht="15.75" customHeight="1">
      <c r="A74" s="206"/>
      <c r="B74" s="207" t="s">
        <v>370</v>
      </c>
      <c r="C74" s="97"/>
      <c r="D74" s="413"/>
    </row>
    <row r="75" spans="1:4" s="8" customFormat="1" ht="15.75" customHeight="1">
      <c r="A75" s="103"/>
      <c r="B75" s="104" t="s">
        <v>349</v>
      </c>
      <c r="C75" s="31">
        <v>505164</v>
      </c>
      <c r="D75" s="424"/>
    </row>
    <row r="76" spans="1:4" s="10" customFormat="1" ht="12" customHeight="1">
      <c r="A76" s="28"/>
      <c r="B76" s="6" t="s">
        <v>378</v>
      </c>
      <c r="C76" s="283">
        <v>293348</v>
      </c>
      <c r="D76" s="358"/>
    </row>
    <row r="77" spans="1:4" s="10" customFormat="1" ht="12" customHeight="1">
      <c r="A77" s="28"/>
      <c r="B77" s="6" t="s">
        <v>379</v>
      </c>
      <c r="C77" s="283">
        <v>34878</v>
      </c>
      <c r="D77" s="358">
        <v>-6728.84</v>
      </c>
    </row>
    <row r="78" spans="1:4" s="10" customFormat="1" ht="12" customHeight="1">
      <c r="A78" s="28"/>
      <c r="B78" s="6" t="s">
        <v>380</v>
      </c>
      <c r="C78" s="283">
        <v>123022</v>
      </c>
      <c r="D78" s="358">
        <v>3748</v>
      </c>
    </row>
    <row r="79" spans="1:4" s="10" customFormat="1" ht="12" customHeight="1">
      <c r="A79" s="28"/>
      <c r="B79" s="6" t="s">
        <v>280</v>
      </c>
      <c r="C79" s="283">
        <v>4323</v>
      </c>
      <c r="D79" s="358"/>
    </row>
    <row r="80" spans="1:4" s="10" customFormat="1" ht="12" customHeight="1">
      <c r="A80" s="28"/>
      <c r="B80" s="6" t="s">
        <v>381</v>
      </c>
      <c r="C80" s="283">
        <v>49593</v>
      </c>
      <c r="D80" s="358">
        <v>-5887</v>
      </c>
    </row>
    <row r="81" spans="1:4" s="49" customFormat="1" ht="16.5" customHeight="1">
      <c r="A81" s="56"/>
      <c r="B81" s="154" t="s">
        <v>281</v>
      </c>
      <c r="C81" s="46">
        <v>758818</v>
      </c>
      <c r="D81" s="369"/>
    </row>
    <row r="82" spans="1:4" s="10" customFormat="1" ht="5.25" customHeight="1">
      <c r="A82" s="28"/>
      <c r="B82" s="6"/>
      <c r="C82" s="31"/>
      <c r="D82" s="358"/>
    </row>
    <row r="83" spans="1:4" s="49" customFormat="1" ht="15.75" customHeight="1">
      <c r="A83" s="105"/>
      <c r="B83" s="104" t="s">
        <v>351</v>
      </c>
      <c r="C83" s="31">
        <v>471262</v>
      </c>
      <c r="D83" s="369"/>
    </row>
    <row r="84" spans="1:4" s="10" customFormat="1" ht="12" customHeight="1">
      <c r="A84" s="28"/>
      <c r="B84" s="6" t="s">
        <v>378</v>
      </c>
      <c r="C84" s="283">
        <v>280492</v>
      </c>
      <c r="D84" s="358"/>
    </row>
    <row r="85" spans="1:4" s="10" customFormat="1" ht="12" customHeight="1">
      <c r="A85" s="28"/>
      <c r="B85" s="6" t="s">
        <v>379</v>
      </c>
      <c r="C85" s="283">
        <v>31262</v>
      </c>
      <c r="D85" s="358"/>
    </row>
    <row r="86" spans="1:4" s="10" customFormat="1" ht="12" customHeight="1">
      <c r="A86" s="28"/>
      <c r="B86" s="6" t="s">
        <v>380</v>
      </c>
      <c r="C86" s="283">
        <v>111929</v>
      </c>
      <c r="D86" s="358"/>
    </row>
    <row r="87" spans="1:4" s="10" customFormat="1" ht="12" customHeight="1">
      <c r="A87" s="28"/>
      <c r="B87" s="6" t="s">
        <v>280</v>
      </c>
      <c r="C87" s="283">
        <v>2885</v>
      </c>
      <c r="D87" s="358"/>
    </row>
    <row r="88" spans="1:4" s="10" customFormat="1" ht="12" customHeight="1">
      <c r="A88" s="28"/>
      <c r="B88" s="6" t="s">
        <v>381</v>
      </c>
      <c r="C88" s="283">
        <v>44694</v>
      </c>
      <c r="D88" s="358"/>
    </row>
    <row r="89" spans="1:4" s="49" customFormat="1" ht="14.25" customHeight="1">
      <c r="A89" s="56"/>
      <c r="B89" s="154" t="s">
        <v>282</v>
      </c>
      <c r="C89" s="46">
        <v>713828</v>
      </c>
      <c r="D89" s="369"/>
    </row>
    <row r="90" spans="1:4" s="10" customFormat="1" ht="12" customHeight="1">
      <c r="A90" s="28"/>
      <c r="B90" s="15" t="s">
        <v>283</v>
      </c>
      <c r="C90" s="174">
        <v>0.94071042068058486</v>
      </c>
      <c r="D90" s="358"/>
    </row>
    <row r="91" spans="1:4" s="9" customFormat="1" ht="12.75" customHeight="1">
      <c r="A91" s="12"/>
      <c r="B91" s="154" t="s">
        <v>73</v>
      </c>
      <c r="C91" s="75">
        <v>44990</v>
      </c>
      <c r="D91" s="425"/>
    </row>
    <row r="92" spans="1:4" s="10" customFormat="1" ht="15.95" customHeight="1">
      <c r="A92" s="28"/>
      <c r="B92" s="226" t="s">
        <v>272</v>
      </c>
      <c r="C92" s="86">
        <v>33902</v>
      </c>
      <c r="D92" s="358"/>
    </row>
    <row r="93" spans="1:4" s="10" customFormat="1" ht="15.95" customHeight="1">
      <c r="A93" s="28"/>
      <c r="B93" s="226" t="s">
        <v>271</v>
      </c>
      <c r="C93" s="87">
        <v>11088</v>
      </c>
      <c r="D93" s="358"/>
    </row>
    <row r="94" spans="1:4" s="10" customFormat="1" ht="15.95" customHeight="1">
      <c r="A94" s="28"/>
      <c r="B94" s="298" t="s">
        <v>213</v>
      </c>
      <c r="C94" s="87"/>
      <c r="D94" s="260"/>
    </row>
    <row r="95" spans="1:4" s="10" customFormat="1" ht="15.95" customHeight="1">
      <c r="A95" s="28"/>
      <c r="B95" s="58" t="s">
        <v>386</v>
      </c>
      <c r="C95" s="87"/>
      <c r="D95" s="260"/>
    </row>
    <row r="96" spans="1:4" s="10" customFormat="1" ht="15.95" customHeight="1">
      <c r="A96" s="28"/>
      <c r="B96" s="14" t="s">
        <v>208</v>
      </c>
      <c r="C96" s="283">
        <v>598</v>
      </c>
      <c r="D96" s="260"/>
    </row>
    <row r="97" spans="1:9" s="10" customFormat="1" ht="15.95" customHeight="1" thickBot="1">
      <c r="A97" s="28"/>
      <c r="B97" s="14" t="s">
        <v>209</v>
      </c>
      <c r="C97" s="303">
        <v>3749</v>
      </c>
      <c r="D97" s="260"/>
    </row>
    <row r="98" spans="1:9" s="17" customFormat="1" ht="15.95" customHeight="1">
      <c r="A98" s="105"/>
      <c r="B98" s="171" t="s">
        <v>212</v>
      </c>
      <c r="C98" s="299">
        <v>4347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570</v>
      </c>
      <c r="D100" s="260"/>
    </row>
    <row r="101" spans="1:9" s="10" customFormat="1" ht="15.95" customHeight="1" thickBot="1">
      <c r="A101" s="28"/>
      <c r="B101" s="14" t="s">
        <v>209</v>
      </c>
      <c r="C101" s="303">
        <v>3585</v>
      </c>
      <c r="D101" s="260"/>
    </row>
    <row r="102" spans="1:9" s="17" customFormat="1" ht="15.95" customHeight="1">
      <c r="A102" s="105"/>
      <c r="B102" s="171" t="s">
        <v>212</v>
      </c>
      <c r="C102" s="299">
        <v>4155</v>
      </c>
      <c r="D102" s="417"/>
    </row>
    <row r="103" spans="1:9" s="7" customFormat="1" ht="15.95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240"/>
      <c r="B104" s="110"/>
      <c r="C104" s="109"/>
      <c r="D104" s="240"/>
      <c r="E104" s="129"/>
      <c r="F104" s="697" t="str">
        <f>+B2</f>
        <v xml:space="preserve"> ул. Короленко, д. 16</v>
      </c>
      <c r="G104" s="697"/>
      <c r="H104" s="697"/>
      <c r="I104" s="129"/>
    </row>
    <row r="105" spans="1:9" s="68" customFormat="1" ht="15.7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1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247</v>
      </c>
      <c r="F107" s="700"/>
      <c r="G107" s="700"/>
      <c r="H107" s="700"/>
      <c r="I107" s="701"/>
    </row>
    <row r="108" spans="1:9" s="74" customFormat="1" ht="15" customHeight="1">
      <c r="A108" s="242"/>
      <c r="B108" s="202"/>
      <c r="C108" s="202"/>
      <c r="D108" s="243"/>
      <c r="E108" s="702" t="s">
        <v>216</v>
      </c>
      <c r="F108" s="703"/>
      <c r="G108" s="703"/>
      <c r="H108" s="703"/>
      <c r="I108" s="704"/>
    </row>
    <row r="109" spans="1:9" s="74" customFormat="1" ht="15" customHeight="1">
      <c r="A109" s="242"/>
      <c r="B109" s="202"/>
      <c r="C109" s="202"/>
      <c r="D109" s="243"/>
      <c r="E109" s="693" t="s">
        <v>248</v>
      </c>
      <c r="F109" s="694"/>
      <c r="G109" s="694"/>
      <c r="H109" s="694"/>
      <c r="I109" s="695"/>
    </row>
    <row r="110" spans="1:9" s="74" customFormat="1" ht="15" customHeight="1">
      <c r="A110" s="242"/>
      <c r="B110" s="243"/>
      <c r="C110" s="202"/>
      <c r="D110" s="243"/>
      <c r="E110" s="693" t="s">
        <v>226</v>
      </c>
      <c r="F110" s="694"/>
      <c r="G110" s="694"/>
      <c r="H110" s="694"/>
      <c r="I110" s="695"/>
    </row>
    <row r="111" spans="1:9" s="71" customFormat="1" ht="15" customHeight="1">
      <c r="A111" s="244"/>
      <c r="B111" s="245"/>
      <c r="C111" s="114"/>
      <c r="D111" s="272"/>
      <c r="E111" s="693" t="s">
        <v>249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239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339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229</v>
      </c>
      <c r="F114" s="694"/>
      <c r="G114" s="694"/>
      <c r="H114" s="694"/>
      <c r="I114" s="695"/>
    </row>
    <row r="115" spans="1:9" ht="15" customHeight="1">
      <c r="A115" s="116"/>
      <c r="B115" s="116"/>
      <c r="C115" s="116"/>
      <c r="E115" s="693" t="s">
        <v>304</v>
      </c>
      <c r="F115" s="694"/>
      <c r="G115" s="694"/>
      <c r="H115" s="694"/>
      <c r="I115" s="695"/>
    </row>
    <row r="116" spans="1:9" ht="15" customHeight="1" thickBot="1"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1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14</v>
      </c>
      <c r="F121" s="718">
        <v>6</v>
      </c>
      <c r="G121" s="719"/>
      <c r="H121" s="655">
        <v>13424.97</v>
      </c>
      <c r="I121" s="644"/>
    </row>
    <row r="122" spans="1:9">
      <c r="E122" s="60">
        <v>26</v>
      </c>
      <c r="F122" s="671">
        <v>71</v>
      </c>
      <c r="G122" s="671"/>
      <c r="H122" s="659">
        <v>207299.74</v>
      </c>
      <c r="I122" s="639"/>
    </row>
    <row r="123" spans="1:9">
      <c r="E123" s="60"/>
      <c r="F123" s="629"/>
      <c r="G123" s="653"/>
      <c r="H123" s="659"/>
      <c r="I123" s="639"/>
    </row>
    <row r="124" spans="1:9">
      <c r="E124" s="63"/>
      <c r="F124" s="629"/>
      <c r="G124" s="653"/>
      <c r="H124" s="659"/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78"/>
      <c r="F127" s="657"/>
      <c r="G127" s="658"/>
      <c r="H127" s="659"/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220724.71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-144495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253654</v>
      </c>
      <c r="G138" s="159">
        <f>+C70</f>
        <v>242566</v>
      </c>
      <c r="H138" s="159">
        <f>+C65</f>
        <v>253488.2464</v>
      </c>
      <c r="I138" s="160">
        <f>+G138-H138</f>
        <v>-10922.246400000004</v>
      </c>
    </row>
    <row r="139" spans="5:9" ht="15.95" customHeight="1">
      <c r="E139" s="188" t="s">
        <v>306</v>
      </c>
      <c r="F139" s="189"/>
      <c r="G139" s="156">
        <f>+G138/F138</f>
        <v>0.95628691051589965</v>
      </c>
      <c r="H139" s="156">
        <f>+H138/F138</f>
        <v>0.99934653662075112</v>
      </c>
      <c r="I139" s="64"/>
    </row>
    <row r="140" spans="5:9" ht="15.95" customHeight="1">
      <c r="E140" s="124" t="s">
        <v>78</v>
      </c>
      <c r="F140" s="161">
        <f>+C75</f>
        <v>505164</v>
      </c>
      <c r="G140" s="161">
        <f>+C83</f>
        <v>471262</v>
      </c>
      <c r="H140" s="161">
        <f>+F140-D76-D77-D78-D80</f>
        <v>514031.84</v>
      </c>
      <c r="I140" s="160">
        <f>+G140-H140</f>
        <v>-42769.840000000026</v>
      </c>
    </row>
    <row r="141" spans="5:9" ht="15.95" customHeight="1" thickBot="1">
      <c r="E141" s="190" t="s">
        <v>306</v>
      </c>
      <c r="F141" s="191"/>
      <c r="G141" s="157">
        <f>+G140/F140</f>
        <v>0.93288912115669365</v>
      </c>
      <c r="H141" s="157">
        <f>+H140/G140</f>
        <v>1.0907559701397525</v>
      </c>
      <c r="I141" s="158"/>
    </row>
    <row r="142" spans="5:9" ht="15.95" customHeight="1" thickBot="1">
      <c r="E142" s="147" t="s">
        <v>308</v>
      </c>
      <c r="F142" s="162">
        <f>+F140+F138</f>
        <v>758818</v>
      </c>
      <c r="G142" s="162">
        <f>+G140+G138</f>
        <v>713828</v>
      </c>
      <c r="H142" s="162">
        <f>+H140+H138</f>
        <v>767520.08640000003</v>
      </c>
      <c r="I142" s="196">
        <f>+I140+I138</f>
        <v>-53692.086400000029</v>
      </c>
    </row>
    <row r="143" spans="5:9" ht="15.95" customHeight="1" thickBot="1">
      <c r="E143" s="625" t="s">
        <v>306</v>
      </c>
      <c r="F143" s="626"/>
      <c r="G143" s="149">
        <f>+G142/F142</f>
        <v>0.94071042068058486</v>
      </c>
      <c r="H143" s="149">
        <f>+H142/G142</f>
        <v>1.075217120090554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-198187.08640000003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-196387.08640000003</v>
      </c>
    </row>
  </sheetData>
  <mergeCells count="44">
    <mergeCell ref="H129:I129"/>
    <mergeCell ref="F124:G124"/>
    <mergeCell ref="E143:F143"/>
    <mergeCell ref="E144:H144"/>
    <mergeCell ref="H130:I130"/>
    <mergeCell ref="H131:I131"/>
    <mergeCell ref="E134:I134"/>
    <mergeCell ref="E136:H136"/>
    <mergeCell ref="H126:I126"/>
    <mergeCell ref="F127:G127"/>
    <mergeCell ref="E103:I103"/>
    <mergeCell ref="F104:H104"/>
    <mergeCell ref="F125:G125"/>
    <mergeCell ref="H125:I125"/>
    <mergeCell ref="F120:G120"/>
    <mergeCell ref="H120:I120"/>
    <mergeCell ref="F123:G123"/>
    <mergeCell ref="H123:I123"/>
    <mergeCell ref="A1:C1"/>
    <mergeCell ref="E115:I115"/>
    <mergeCell ref="E116:I116"/>
    <mergeCell ref="E119:I119"/>
    <mergeCell ref="A3:B3"/>
    <mergeCell ref="E107:I107"/>
    <mergeCell ref="E105:I105"/>
    <mergeCell ref="A114:B114"/>
    <mergeCell ref="E146:H146"/>
    <mergeCell ref="E147:H147"/>
    <mergeCell ref="E108:I108"/>
    <mergeCell ref="E109:I109"/>
    <mergeCell ref="E110:I110"/>
    <mergeCell ref="E111:I111"/>
    <mergeCell ref="F121:G121"/>
    <mergeCell ref="H121:I121"/>
    <mergeCell ref="E112:I112"/>
    <mergeCell ref="E113:I113"/>
    <mergeCell ref="H128:I128"/>
    <mergeCell ref="H127:I127"/>
    <mergeCell ref="E114:I114"/>
    <mergeCell ref="A113:B113"/>
    <mergeCell ref="F122:G122"/>
    <mergeCell ref="H122:I122"/>
    <mergeCell ref="H124:I124"/>
    <mergeCell ref="F126:G126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31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5" style="32" customWidth="1"/>
    <col min="5" max="8" width="16.7109375" customWidth="1"/>
    <col min="9" max="9" width="12.7109375" customWidth="1"/>
  </cols>
  <sheetData>
    <row r="1" spans="1:4" ht="20.25" customHeight="1">
      <c r="A1" s="656" t="s">
        <v>385</v>
      </c>
      <c r="B1" s="656"/>
      <c r="C1" s="656"/>
    </row>
    <row r="2" spans="1:4" s="25" customFormat="1" ht="15" customHeight="1">
      <c r="A2" s="252"/>
      <c r="B2" s="152" t="s">
        <v>250</v>
      </c>
      <c r="D2" s="440"/>
    </row>
    <row r="3" spans="1:4" s="25" customFormat="1" ht="15" customHeight="1">
      <c r="A3" s="696" t="s">
        <v>372</v>
      </c>
      <c r="B3" s="696"/>
      <c r="D3" s="440"/>
    </row>
    <row r="4" spans="1:4" s="20" customFormat="1" ht="15" customHeight="1">
      <c r="A4" s="265"/>
      <c r="B4" s="267" t="s">
        <v>207</v>
      </c>
      <c r="D4" s="426"/>
    </row>
    <row r="5" spans="1:4" s="3" customFormat="1" ht="69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4" customHeight="1">
      <c r="A6" s="206"/>
      <c r="B6" s="263" t="s">
        <v>96</v>
      </c>
      <c r="C6" s="238"/>
      <c r="D6" s="397"/>
    </row>
    <row r="7" spans="1:4" s="41" customFormat="1" ht="16.5" customHeight="1">
      <c r="A7" s="39">
        <v>1</v>
      </c>
      <c r="B7" s="212" t="s">
        <v>205</v>
      </c>
      <c r="C7" s="165">
        <v>204217.302</v>
      </c>
      <c r="D7" s="397"/>
    </row>
    <row r="8" spans="1:4" s="34" customFormat="1" ht="12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24807.72</v>
      </c>
      <c r="D9" s="332"/>
    </row>
    <row r="10" spans="1:4" s="16" customFormat="1" ht="15" hidden="1" customHeight="1">
      <c r="A10" s="95" t="s">
        <v>95</v>
      </c>
      <c r="B10" s="216" t="s">
        <v>155</v>
      </c>
      <c r="C10" s="88">
        <v>20232.310000000001</v>
      </c>
      <c r="D10" s="399"/>
    </row>
    <row r="11" spans="1:4" s="16" customFormat="1" ht="12.95" hidden="1" customHeight="1">
      <c r="A11" s="95" t="s">
        <v>21</v>
      </c>
      <c r="B11" s="218" t="s">
        <v>153</v>
      </c>
      <c r="C11" s="88">
        <v>59</v>
      </c>
      <c r="D11" s="399"/>
    </row>
    <row r="12" spans="1:4" s="16" customFormat="1" ht="12.95" hidden="1" customHeight="1">
      <c r="A12" s="95" t="s">
        <v>22</v>
      </c>
      <c r="B12" s="216" t="s">
        <v>18</v>
      </c>
      <c r="C12" s="88">
        <v>1034.24</v>
      </c>
      <c r="D12" s="399"/>
    </row>
    <row r="13" spans="1:4" s="16" customFormat="1" ht="12.95" hidden="1" customHeight="1">
      <c r="A13" s="95" t="s">
        <v>23</v>
      </c>
      <c r="B13" s="216" t="s">
        <v>19</v>
      </c>
      <c r="C13" s="88">
        <v>2797.92</v>
      </c>
      <c r="D13" s="39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2.95" hidden="1" customHeight="1">
      <c r="A16" s="95" t="s">
        <v>26</v>
      </c>
      <c r="B16" s="216" t="s">
        <v>103</v>
      </c>
      <c r="C16" s="88">
        <v>684.25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38321.160000000003</v>
      </c>
      <c r="D17" s="332"/>
    </row>
    <row r="18" spans="1:4" s="16" customFormat="1" ht="12.95" hidden="1" customHeight="1">
      <c r="A18" s="95" t="s">
        <v>28</v>
      </c>
      <c r="B18" s="216" t="s">
        <v>29</v>
      </c>
      <c r="C18" s="88">
        <v>38176.36</v>
      </c>
      <c r="D18" s="400"/>
    </row>
    <row r="19" spans="1:4" s="16" customFormat="1" ht="12.95" hidden="1" customHeight="1">
      <c r="A19" s="95" t="s">
        <v>31</v>
      </c>
      <c r="B19" s="216" t="s">
        <v>104</v>
      </c>
      <c r="C19" s="88">
        <v>52</v>
      </c>
      <c r="D19" s="400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2.95" hidden="1" customHeight="1">
      <c r="A21" s="95" t="s">
        <v>94</v>
      </c>
      <c r="B21" s="214" t="s">
        <v>33</v>
      </c>
      <c r="C21" s="88">
        <v>92.8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37316.745999999999</v>
      </c>
      <c r="D22" s="332"/>
    </row>
    <row r="23" spans="1:4" s="16" customFormat="1" ht="12.95" hidden="1" customHeight="1">
      <c r="A23" s="95" t="s">
        <v>41</v>
      </c>
      <c r="B23" s="216" t="s">
        <v>310</v>
      </c>
      <c r="C23" s="88">
        <v>20937.346000000001</v>
      </c>
      <c r="D23" s="39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2.95" hidden="1" customHeight="1">
      <c r="A26" s="95" t="s">
        <v>44</v>
      </c>
      <c r="B26" s="216" t="s">
        <v>97</v>
      </c>
      <c r="C26" s="88">
        <v>16177.4</v>
      </c>
      <c r="D26" s="399"/>
    </row>
    <row r="27" spans="1:4" s="16" customFormat="1" ht="12.95" hidden="1" customHeight="1">
      <c r="A27" s="95" t="s">
        <v>45</v>
      </c>
      <c r="B27" s="216" t="s">
        <v>103</v>
      </c>
      <c r="C27" s="88">
        <v>202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41482.512000000002</v>
      </c>
      <c r="D28" s="332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53870.203999999998</v>
      </c>
      <c r="D31" s="332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2.95" customHeight="1">
      <c r="A33" s="95" t="s">
        <v>52</v>
      </c>
      <c r="B33" s="274" t="s">
        <v>353</v>
      </c>
      <c r="C33" s="88">
        <v>3367.5839999999989</v>
      </c>
      <c r="D33" s="400"/>
    </row>
    <row r="34" spans="1:4" s="35" customFormat="1" ht="12.95" customHeight="1">
      <c r="A34" s="95" t="s">
        <v>53</v>
      </c>
      <c r="B34" s="214" t="s">
        <v>36</v>
      </c>
      <c r="C34" s="88">
        <v>50502.619999999995</v>
      </c>
      <c r="D34" s="400"/>
    </row>
    <row r="35" spans="1:4" s="34" customFormat="1" ht="12.95" hidden="1" customHeight="1">
      <c r="A35" s="37" t="s">
        <v>55</v>
      </c>
      <c r="B35" s="220" t="s">
        <v>203</v>
      </c>
      <c r="C35" s="67">
        <v>4434.2</v>
      </c>
      <c r="D35" s="402"/>
    </row>
    <row r="36" spans="1:4" s="34" customFormat="1" ht="12.95" hidden="1" customHeight="1">
      <c r="A36" s="37" t="s">
        <v>56</v>
      </c>
      <c r="B36" s="221" t="s">
        <v>81</v>
      </c>
      <c r="C36" s="67">
        <v>0</v>
      </c>
      <c r="D36" s="402"/>
    </row>
    <row r="37" spans="1:4" s="34" customFormat="1" ht="12.95" hidden="1" customHeight="1">
      <c r="A37" s="37" t="s">
        <v>58</v>
      </c>
      <c r="B37" s="221" t="s">
        <v>82</v>
      </c>
      <c r="C37" s="67">
        <v>40964.42</v>
      </c>
      <c r="D37" s="402"/>
    </row>
    <row r="38" spans="1:4" s="34" customFormat="1" ht="12.95" hidden="1" customHeight="1">
      <c r="A38" s="37" t="s">
        <v>60</v>
      </c>
      <c r="B38" s="222" t="s">
        <v>83</v>
      </c>
      <c r="C38" s="67">
        <v>5104</v>
      </c>
      <c r="D38" s="402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8418.9599999999991</v>
      </c>
      <c r="D40" s="427"/>
    </row>
    <row r="41" spans="1:4" s="41" customFormat="1" ht="21" customHeight="1">
      <c r="A41" s="39" t="s">
        <v>34</v>
      </c>
      <c r="B41" s="212" t="s">
        <v>98</v>
      </c>
      <c r="C41" s="46">
        <v>8210.6049999999996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1646.1410000000001</v>
      </c>
      <c r="D42" s="332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404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404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404"/>
    </row>
    <row r="46" spans="1:4" s="52" customFormat="1" ht="12.75" hidden="1" customHeight="1">
      <c r="A46" s="95" t="s">
        <v>149</v>
      </c>
      <c r="B46" s="216" t="s">
        <v>19</v>
      </c>
      <c r="C46" s="88">
        <v>207.536</v>
      </c>
      <c r="D46" s="404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2.75" hidden="1" customHeight="1">
      <c r="A49" s="95" t="s">
        <v>152</v>
      </c>
      <c r="B49" s="216" t="s">
        <v>103</v>
      </c>
      <c r="C49" s="88">
        <v>1438.605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1016.56</v>
      </c>
      <c r="D50" s="405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2.95" customHeight="1">
      <c r="A53" s="95" t="s">
        <v>63</v>
      </c>
      <c r="B53" s="214" t="s">
        <v>36</v>
      </c>
      <c r="C53" s="88">
        <v>1016.56</v>
      </c>
      <c r="D53" s="400"/>
    </row>
    <row r="54" spans="1:4" s="36" customFormat="1" ht="12.95" hidden="1" customHeight="1">
      <c r="A54" s="232" t="s">
        <v>64</v>
      </c>
      <c r="B54" s="220" t="s">
        <v>203</v>
      </c>
      <c r="C54" s="67">
        <v>1016.56</v>
      </c>
      <c r="D54" s="406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2.95" hidden="1" customHeight="1">
      <c r="A56" s="232" t="s">
        <v>66</v>
      </c>
      <c r="B56" s="221" t="s">
        <v>82</v>
      </c>
      <c r="C56" s="67">
        <v>0</v>
      </c>
      <c r="D56" s="406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406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5547.9039999999995</v>
      </c>
      <c r="D59" s="407"/>
    </row>
    <row r="60" spans="1:4" s="41" customFormat="1" ht="20.25" customHeight="1">
      <c r="A60" s="39" t="s">
        <v>354</v>
      </c>
      <c r="B60" s="212" t="s">
        <v>377</v>
      </c>
      <c r="C60" s="46">
        <v>31379.759999999998</v>
      </c>
      <c r="D60" s="332"/>
    </row>
    <row r="61" spans="1:4" s="41" customFormat="1" ht="24.75" customHeight="1">
      <c r="A61" s="39" t="s">
        <v>358</v>
      </c>
      <c r="B61" s="212" t="s">
        <v>371</v>
      </c>
      <c r="C61" s="46">
        <v>16072.56</v>
      </c>
      <c r="D61" s="332"/>
    </row>
    <row r="62" spans="1:4" s="42" customFormat="1" ht="12">
      <c r="A62" s="51" t="s">
        <v>361</v>
      </c>
      <c r="B62" s="79" t="s">
        <v>279</v>
      </c>
      <c r="C62" s="46">
        <v>251669.622</v>
      </c>
      <c r="D62" s="408"/>
    </row>
    <row r="63" spans="1:4" s="42" customFormat="1" ht="12">
      <c r="A63" s="51" t="s">
        <v>362</v>
      </c>
      <c r="B63" s="79" t="s">
        <v>99</v>
      </c>
      <c r="C63" s="46">
        <v>8210.6049999999996</v>
      </c>
      <c r="D63" s="385"/>
    </row>
    <row r="64" spans="1:4" s="42" customFormat="1" ht="15.75" customHeight="1" thickBot="1">
      <c r="A64" s="43" t="s">
        <v>364</v>
      </c>
      <c r="B64" s="347" t="s">
        <v>235</v>
      </c>
      <c r="C64" s="92"/>
      <c r="D64" s="428"/>
    </row>
    <row r="65" spans="1:4" s="42" customFormat="1" ht="23.25" customHeight="1" thickBot="1">
      <c r="A65" s="51" t="s">
        <v>365</v>
      </c>
      <c r="B65" s="227" t="s">
        <v>218</v>
      </c>
      <c r="C65" s="257">
        <v>259880.22700000001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-332162</v>
      </c>
      <c r="D66" s="385"/>
    </row>
    <row r="67" spans="1:4" s="41" customFormat="1" ht="16.5" customHeight="1">
      <c r="A67" s="43" t="s">
        <v>367</v>
      </c>
      <c r="B67" s="229" t="s">
        <v>71</v>
      </c>
      <c r="C67" s="336">
        <v>257156</v>
      </c>
      <c r="D67" s="410"/>
    </row>
    <row r="68" spans="1:4" s="53" customFormat="1" ht="14.25" hidden="1" customHeight="1">
      <c r="A68" s="96" t="s">
        <v>86</v>
      </c>
      <c r="B68" s="44" t="s">
        <v>85</v>
      </c>
      <c r="C68" s="88">
        <v>257156</v>
      </c>
      <c r="D68" s="411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411"/>
    </row>
    <row r="70" spans="1:4" s="41" customFormat="1" ht="17.25" customHeight="1" thickBot="1">
      <c r="A70" s="43" t="s">
        <v>368</v>
      </c>
      <c r="B70" s="229" t="s">
        <v>74</v>
      </c>
      <c r="C70" s="336">
        <v>254568</v>
      </c>
      <c r="D70" s="382"/>
    </row>
    <row r="71" spans="1:4" s="45" customFormat="1" ht="15" hidden="1" customHeight="1">
      <c r="A71" s="96" t="s">
        <v>88</v>
      </c>
      <c r="B71" s="44" t="s">
        <v>85</v>
      </c>
      <c r="C71" s="205">
        <v>254568</v>
      </c>
      <c r="D71" s="412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12"/>
    </row>
    <row r="73" spans="1:4" s="42" customFormat="1" ht="24.75" thickBot="1">
      <c r="A73" s="39" t="s">
        <v>369</v>
      </c>
      <c r="B73" s="230" t="s">
        <v>350</v>
      </c>
      <c r="C73" s="169">
        <v>-337474.22700000001</v>
      </c>
      <c r="D73" s="385"/>
    </row>
    <row r="74" spans="1:4" s="8" customFormat="1" ht="16.5" customHeight="1">
      <c r="A74" s="206"/>
      <c r="B74" s="207" t="s">
        <v>370</v>
      </c>
      <c r="C74" s="97"/>
      <c r="D74" s="413"/>
    </row>
    <row r="75" spans="1:4" s="8" customFormat="1" ht="15.75" customHeight="1">
      <c r="A75" s="103"/>
      <c r="B75" s="104" t="s">
        <v>349</v>
      </c>
      <c r="C75" s="31">
        <v>450150</v>
      </c>
      <c r="D75" s="424"/>
    </row>
    <row r="76" spans="1:4" s="10" customFormat="1" ht="12" customHeight="1">
      <c r="A76" s="28"/>
      <c r="B76" s="6" t="s">
        <v>378</v>
      </c>
      <c r="C76" s="283">
        <v>297398</v>
      </c>
      <c r="D76" s="358"/>
    </row>
    <row r="77" spans="1:4" s="10" customFormat="1" ht="12" customHeight="1">
      <c r="A77" s="28"/>
      <c r="B77" s="6" t="s">
        <v>379</v>
      </c>
      <c r="C77" s="283">
        <v>24654</v>
      </c>
      <c r="D77" s="358">
        <v>-14328</v>
      </c>
    </row>
    <row r="78" spans="1:4" s="10" customFormat="1" ht="12" customHeight="1">
      <c r="A78" s="28"/>
      <c r="B78" s="6" t="s">
        <v>380</v>
      </c>
      <c r="C78" s="283">
        <v>90941</v>
      </c>
      <c r="D78" s="358">
        <v>4452</v>
      </c>
    </row>
    <row r="79" spans="1:4" s="10" customFormat="1" ht="12" customHeight="1">
      <c r="A79" s="28"/>
      <c r="B79" s="6" t="s">
        <v>280</v>
      </c>
      <c r="C79" s="283">
        <v>2210</v>
      </c>
      <c r="D79" s="358"/>
    </row>
    <row r="80" spans="1:4" s="10" customFormat="1" ht="12" customHeight="1">
      <c r="A80" s="28"/>
      <c r="B80" s="6" t="s">
        <v>381</v>
      </c>
      <c r="C80" s="283">
        <v>34947</v>
      </c>
      <c r="D80" s="358">
        <v>-12865</v>
      </c>
    </row>
    <row r="81" spans="1:4" s="49" customFormat="1" ht="16.5" customHeight="1">
      <c r="A81" s="56"/>
      <c r="B81" s="154" t="s">
        <v>281</v>
      </c>
      <c r="C81" s="46">
        <v>707306</v>
      </c>
      <c r="D81" s="369"/>
    </row>
    <row r="82" spans="1:4" s="10" customFormat="1" ht="5.25" customHeight="1">
      <c r="A82" s="28"/>
      <c r="B82" s="6"/>
      <c r="C82" s="31"/>
      <c r="D82" s="358"/>
    </row>
    <row r="83" spans="1:4" s="49" customFormat="1" ht="15.75" customHeight="1">
      <c r="A83" s="105"/>
      <c r="B83" s="104" t="s">
        <v>351</v>
      </c>
      <c r="C83" s="31">
        <v>436686</v>
      </c>
      <c r="D83" s="369"/>
    </row>
    <row r="84" spans="1:4" s="10" customFormat="1" ht="12" customHeight="1">
      <c r="A84" s="28"/>
      <c r="B84" s="6" t="s">
        <v>378</v>
      </c>
      <c r="C84" s="283">
        <v>294353</v>
      </c>
      <c r="D84" s="358"/>
    </row>
    <row r="85" spans="1:4" s="10" customFormat="1" ht="12" customHeight="1">
      <c r="A85" s="28"/>
      <c r="B85" s="6" t="s">
        <v>379</v>
      </c>
      <c r="C85" s="283">
        <v>22952</v>
      </c>
      <c r="D85" s="358"/>
    </row>
    <row r="86" spans="1:4" s="10" customFormat="1" ht="12" customHeight="1">
      <c r="A86" s="28"/>
      <c r="B86" s="6" t="s">
        <v>380</v>
      </c>
      <c r="C86" s="283">
        <v>84982</v>
      </c>
      <c r="D86" s="358"/>
    </row>
    <row r="87" spans="1:4" s="10" customFormat="1" ht="12" customHeight="1">
      <c r="A87" s="28"/>
      <c r="B87" s="6" t="s">
        <v>280</v>
      </c>
      <c r="C87" s="283">
        <v>1871</v>
      </c>
      <c r="D87" s="358"/>
    </row>
    <row r="88" spans="1:4" s="10" customFormat="1" ht="12" customHeight="1">
      <c r="A88" s="28"/>
      <c r="B88" s="6" t="s">
        <v>381</v>
      </c>
      <c r="C88" s="283">
        <v>32528</v>
      </c>
      <c r="D88" s="358"/>
    </row>
    <row r="89" spans="1:4" s="49" customFormat="1" ht="17.25" customHeight="1">
      <c r="A89" s="56"/>
      <c r="B89" s="154" t="s">
        <v>282</v>
      </c>
      <c r="C89" s="46">
        <v>691254</v>
      </c>
      <c r="D89" s="369"/>
    </row>
    <row r="90" spans="1:4" s="10" customFormat="1" ht="12" customHeight="1">
      <c r="A90" s="28"/>
      <c r="B90" s="15" t="s">
        <v>283</v>
      </c>
      <c r="C90" s="174">
        <v>0.97730543781616441</v>
      </c>
      <c r="D90" s="358"/>
    </row>
    <row r="91" spans="1:4" s="9" customFormat="1" ht="15.95" customHeight="1">
      <c r="A91" s="12"/>
      <c r="B91" s="154" t="s">
        <v>73</v>
      </c>
      <c r="C91" s="75">
        <v>16052</v>
      </c>
      <c r="D91" s="425"/>
    </row>
    <row r="92" spans="1:4" s="10" customFormat="1" ht="15.95" customHeight="1">
      <c r="A92" s="28"/>
      <c r="B92" s="226" t="s">
        <v>272</v>
      </c>
      <c r="C92" s="86">
        <v>13464</v>
      </c>
      <c r="D92" s="358"/>
    </row>
    <row r="93" spans="1:4" s="10" customFormat="1" ht="15.95" customHeight="1">
      <c r="A93" s="28"/>
      <c r="B93" s="226" t="s">
        <v>271</v>
      </c>
      <c r="C93" s="87">
        <v>2588</v>
      </c>
      <c r="D93" s="358"/>
    </row>
    <row r="94" spans="1:4" s="10" customFormat="1" ht="15.95" customHeight="1">
      <c r="A94" s="28"/>
      <c r="B94" s="298" t="s">
        <v>213</v>
      </c>
      <c r="C94" s="87"/>
      <c r="D94" s="260"/>
    </row>
    <row r="95" spans="1:4" s="10" customFormat="1" ht="15.95" customHeight="1">
      <c r="A95" s="28"/>
      <c r="B95" s="58" t="s">
        <v>386</v>
      </c>
      <c r="C95" s="87"/>
      <c r="D95" s="260"/>
    </row>
    <row r="96" spans="1:4" s="10" customFormat="1" ht="15.95" customHeight="1">
      <c r="A96" s="28"/>
      <c r="B96" s="14" t="s">
        <v>208</v>
      </c>
      <c r="C96" s="283">
        <v>780</v>
      </c>
      <c r="D96" s="260"/>
    </row>
    <row r="97" spans="1:9" s="10" customFormat="1" ht="15.95" customHeight="1" thickBot="1">
      <c r="A97" s="28"/>
      <c r="B97" s="14" t="s">
        <v>209</v>
      </c>
      <c r="C97" s="303">
        <v>4452</v>
      </c>
      <c r="D97" s="260"/>
    </row>
    <row r="98" spans="1:9" s="17" customFormat="1" ht="15.95" customHeight="1">
      <c r="A98" s="105"/>
      <c r="B98" s="171" t="s">
        <v>212</v>
      </c>
      <c r="C98" s="299">
        <v>5232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772</v>
      </c>
      <c r="D100" s="260"/>
    </row>
    <row r="101" spans="1:9" s="10" customFormat="1" ht="15.95" customHeight="1" thickBot="1">
      <c r="A101" s="28"/>
      <c r="B101" s="14" t="s">
        <v>209</v>
      </c>
      <c r="C101" s="303">
        <v>4396</v>
      </c>
      <c r="D101" s="260"/>
    </row>
    <row r="102" spans="1:9" s="17" customFormat="1" ht="15.95" customHeight="1">
      <c r="A102" s="105"/>
      <c r="B102" s="171" t="s">
        <v>212</v>
      </c>
      <c r="C102" s="299">
        <v>5168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240"/>
      <c r="B104" s="110"/>
      <c r="C104" s="109"/>
      <c r="D104" s="240"/>
      <c r="E104" s="129"/>
      <c r="F104" s="697" t="str">
        <f>+B2</f>
        <v xml:space="preserve"> ул. Короленко, д. 16б</v>
      </c>
      <c r="G104" s="697"/>
      <c r="H104" s="697"/>
      <c r="I104" s="129"/>
    </row>
    <row r="105" spans="1:9" s="49" customFormat="1" ht="19.5" customHeight="1">
      <c r="A105" s="260"/>
      <c r="B105" s="111"/>
      <c r="C105" s="109"/>
      <c r="D105" s="240"/>
      <c r="E105" s="585" t="s">
        <v>79</v>
      </c>
      <c r="F105" s="585"/>
      <c r="G105" s="585"/>
      <c r="H105" s="585"/>
      <c r="I105" s="585"/>
    </row>
    <row r="106" spans="1:9" s="49" customFormat="1" ht="6.75" customHeight="1" thickBot="1">
      <c r="A106" s="260"/>
      <c r="B106" s="111"/>
      <c r="C106" s="109"/>
      <c r="D106" s="240"/>
      <c r="E106" s="131"/>
      <c r="F106" s="131"/>
      <c r="G106" s="131"/>
      <c r="H106" s="131"/>
      <c r="I106" s="131"/>
    </row>
    <row r="107" spans="1:9" s="49" customFormat="1" ht="15" customHeight="1">
      <c r="A107" s="260"/>
      <c r="B107" s="111"/>
      <c r="C107" s="109"/>
      <c r="D107" s="240"/>
      <c r="E107" s="699" t="s">
        <v>276</v>
      </c>
      <c r="F107" s="700"/>
      <c r="G107" s="700"/>
      <c r="H107" s="700"/>
      <c r="I107" s="701"/>
    </row>
    <row r="108" spans="1:9" s="7" customFormat="1" ht="15" customHeight="1">
      <c r="A108" s="262"/>
      <c r="B108" s="261"/>
      <c r="C108" s="236"/>
      <c r="D108" s="251"/>
      <c r="E108" s="702" t="s">
        <v>216</v>
      </c>
      <c r="F108" s="703"/>
      <c r="G108" s="703"/>
      <c r="H108" s="703"/>
      <c r="I108" s="704"/>
    </row>
    <row r="109" spans="1:9" s="7" customFormat="1" ht="15" customHeight="1">
      <c r="A109" s="262"/>
      <c r="B109" s="261"/>
      <c r="C109" s="236"/>
      <c r="D109" s="251"/>
      <c r="E109" s="693" t="s">
        <v>251</v>
      </c>
      <c r="F109" s="694"/>
      <c r="G109" s="694"/>
      <c r="H109" s="694"/>
      <c r="I109" s="695"/>
    </row>
    <row r="110" spans="1:9" s="7" customFormat="1" ht="15" customHeight="1">
      <c r="A110" s="262"/>
      <c r="B110" s="260"/>
      <c r="C110" s="236"/>
      <c r="D110" s="251"/>
      <c r="E110" s="693" t="s">
        <v>226</v>
      </c>
      <c r="F110" s="694"/>
      <c r="G110" s="694"/>
      <c r="H110" s="694"/>
      <c r="I110" s="695"/>
    </row>
    <row r="111" spans="1:9" s="49" customFormat="1" ht="15" customHeight="1">
      <c r="A111" s="258"/>
      <c r="B111" s="259"/>
      <c r="C111" s="109"/>
      <c r="D111" s="240"/>
      <c r="E111" s="693" t="s">
        <v>249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239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252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229</v>
      </c>
      <c r="F114" s="694"/>
      <c r="G114" s="694"/>
      <c r="H114" s="694"/>
      <c r="I114" s="695"/>
    </row>
    <row r="115" spans="1:9" ht="15" customHeight="1">
      <c r="E115" s="693" t="s">
        <v>304</v>
      </c>
      <c r="F115" s="694"/>
      <c r="G115" s="694"/>
      <c r="H115" s="694"/>
      <c r="I115" s="695"/>
    </row>
    <row r="116" spans="1:9" ht="15" customHeight="1" thickBot="1"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1</v>
      </c>
      <c r="F121" s="718">
        <v>24</v>
      </c>
      <c r="G121" s="719"/>
      <c r="H121" s="655">
        <v>52621.34</v>
      </c>
      <c r="I121" s="644"/>
    </row>
    <row r="122" spans="1:9">
      <c r="E122" s="69"/>
      <c r="F122" s="671"/>
      <c r="G122" s="671"/>
      <c r="H122" s="659"/>
      <c r="I122" s="639"/>
    </row>
    <row r="123" spans="1:9">
      <c r="E123" s="69"/>
      <c r="F123" s="629"/>
      <c r="G123" s="653"/>
      <c r="H123" s="659"/>
      <c r="I123" s="639"/>
    </row>
    <row r="124" spans="1:9">
      <c r="E124" s="66"/>
      <c r="F124" s="629"/>
      <c r="G124" s="653"/>
      <c r="H124" s="659"/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78"/>
      <c r="F127" s="657"/>
      <c r="G127" s="658"/>
      <c r="H127" s="659"/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52621.34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12.75" customHeight="1">
      <c r="E134" s="585" t="s">
        <v>2</v>
      </c>
      <c r="F134" s="585"/>
      <c r="G134" s="585"/>
      <c r="H134" s="585"/>
      <c r="I134" s="585"/>
    </row>
    <row r="135" spans="5:9" ht="15.75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-332162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391</v>
      </c>
    </row>
    <row r="138" spans="5:9" ht="15.95" customHeight="1" thickTop="1">
      <c r="E138" s="123" t="s">
        <v>77</v>
      </c>
      <c r="F138" s="159">
        <f>+C67</f>
        <v>257156</v>
      </c>
      <c r="G138" s="159">
        <f>+C70</f>
        <v>254568</v>
      </c>
      <c r="H138" s="159">
        <f>+C65</f>
        <v>259880.22700000001</v>
      </c>
      <c r="I138" s="160">
        <f>+G138-H138</f>
        <v>-5312.2270000000135</v>
      </c>
    </row>
    <row r="139" spans="5:9" ht="15.95" customHeight="1">
      <c r="E139" s="188" t="s">
        <v>306</v>
      </c>
      <c r="F139" s="189"/>
      <c r="G139" s="156">
        <f>+G138/F138</f>
        <v>0.98993606993420336</v>
      </c>
      <c r="H139" s="156">
        <f>+H138/F138</f>
        <v>1.0105936746566286</v>
      </c>
      <c r="I139" s="64"/>
    </row>
    <row r="140" spans="5:9" ht="15.95" customHeight="1">
      <c r="E140" s="124" t="s">
        <v>78</v>
      </c>
      <c r="F140" s="161">
        <f>+C75</f>
        <v>450150</v>
      </c>
      <c r="G140" s="161">
        <f>+C83</f>
        <v>436686</v>
      </c>
      <c r="H140" s="161">
        <f>+F140-D76-D77-D78-D80</f>
        <v>472891</v>
      </c>
      <c r="I140" s="160">
        <f>+G140-H140</f>
        <v>-36205</v>
      </c>
    </row>
    <row r="141" spans="5:9" ht="15.95" customHeight="1" thickBot="1">
      <c r="E141" s="190" t="s">
        <v>306</v>
      </c>
      <c r="F141" s="191"/>
      <c r="G141" s="157">
        <f>+G140/F140</f>
        <v>0.97008997000999664</v>
      </c>
      <c r="H141" s="157">
        <f>+H140/G140</f>
        <v>1.0829085429805398</v>
      </c>
      <c r="I141" s="158"/>
    </row>
    <row r="142" spans="5:9" ht="15.95" customHeight="1" thickBot="1">
      <c r="E142" s="147" t="s">
        <v>308</v>
      </c>
      <c r="F142" s="162">
        <f>+F140+F138</f>
        <v>707306</v>
      </c>
      <c r="G142" s="162">
        <f>+G140+G138</f>
        <v>691254</v>
      </c>
      <c r="H142" s="162">
        <f>+H140+H138</f>
        <v>732771.22699999996</v>
      </c>
      <c r="I142" s="196">
        <f>+I140+I138</f>
        <v>-41517.227000000014</v>
      </c>
    </row>
    <row r="143" spans="5:9" ht="15.95" customHeight="1" thickBot="1">
      <c r="E143" s="625" t="s">
        <v>306</v>
      </c>
      <c r="F143" s="626"/>
      <c r="G143" s="149">
        <f>+G142/F142</f>
        <v>0.97730543781616441</v>
      </c>
      <c r="H143" s="149">
        <f>+H142/G142</f>
        <v>1.0600607403356797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-373679.22700000001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-371879.22700000001</v>
      </c>
    </row>
  </sheetData>
  <mergeCells count="44">
    <mergeCell ref="E144:H144"/>
    <mergeCell ref="H130:I130"/>
    <mergeCell ref="H131:I131"/>
    <mergeCell ref="E134:I134"/>
    <mergeCell ref="E136:H136"/>
    <mergeCell ref="E143:F143"/>
    <mergeCell ref="H129:I129"/>
    <mergeCell ref="F127:G127"/>
    <mergeCell ref="H127:I127"/>
    <mergeCell ref="F126:G126"/>
    <mergeCell ref="H126:I126"/>
    <mergeCell ref="H128:I128"/>
    <mergeCell ref="F124:G124"/>
    <mergeCell ref="H124:I124"/>
    <mergeCell ref="E116:I116"/>
    <mergeCell ref="E119:I119"/>
    <mergeCell ref="F122:G122"/>
    <mergeCell ref="H122:I122"/>
    <mergeCell ref="F120:G120"/>
    <mergeCell ref="H120:I120"/>
    <mergeCell ref="F121:G121"/>
    <mergeCell ref="H121:I121"/>
    <mergeCell ref="F123:G123"/>
    <mergeCell ref="H123:I123"/>
    <mergeCell ref="E110:I110"/>
    <mergeCell ref="E111:I111"/>
    <mergeCell ref="E146:H146"/>
    <mergeCell ref="E147:H147"/>
    <mergeCell ref="E112:I112"/>
    <mergeCell ref="E113:I113"/>
    <mergeCell ref="E114:I114"/>
    <mergeCell ref="F125:G125"/>
    <mergeCell ref="H125:I125"/>
    <mergeCell ref="E115:I115"/>
    <mergeCell ref="A114:B114"/>
    <mergeCell ref="A1:C1"/>
    <mergeCell ref="E105:I105"/>
    <mergeCell ref="E107:I107"/>
    <mergeCell ref="A113:B113"/>
    <mergeCell ref="E103:I103"/>
    <mergeCell ref="F104:H104"/>
    <mergeCell ref="A3:B3"/>
    <mergeCell ref="E108:I108"/>
    <mergeCell ref="E109:I109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31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4.42578125" customWidth="1"/>
    <col min="3" max="3" width="14.5703125" customWidth="1"/>
    <col min="4" max="4" width="13.28515625" style="32" customWidth="1"/>
    <col min="5" max="8" width="16.7109375" customWidth="1"/>
    <col min="9" max="9" width="12.5703125" customWidth="1"/>
  </cols>
  <sheetData>
    <row r="1" spans="1:4" s="2" customFormat="1" ht="17.25" customHeight="1">
      <c r="A1" s="656" t="s">
        <v>385</v>
      </c>
      <c r="B1" s="656"/>
      <c r="C1" s="656"/>
      <c r="D1" s="116"/>
    </row>
    <row r="2" spans="1:4" s="21" customFormat="1" ht="15" customHeight="1">
      <c r="A2" s="252"/>
      <c r="B2" s="152" t="s">
        <v>253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265"/>
      <c r="B4" s="267" t="s">
        <v>207</v>
      </c>
      <c r="D4" s="396"/>
    </row>
    <row r="5" spans="1:4" s="3" customFormat="1" ht="66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8.75" customHeight="1">
      <c r="A6" s="206"/>
      <c r="B6" s="263" t="s">
        <v>96</v>
      </c>
      <c r="C6" s="238"/>
      <c r="D6" s="397"/>
    </row>
    <row r="7" spans="1:4" s="41" customFormat="1" ht="18.75" customHeight="1">
      <c r="A7" s="39">
        <v>1</v>
      </c>
      <c r="B7" s="212" t="s">
        <v>205</v>
      </c>
      <c r="C7" s="165">
        <v>384260.33299999998</v>
      </c>
      <c r="D7" s="397"/>
    </row>
    <row r="8" spans="1:4" s="34" customFormat="1" ht="11.25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51871.878000000004</v>
      </c>
      <c r="D9" s="332"/>
    </row>
    <row r="10" spans="1:4" s="16" customFormat="1" ht="15" hidden="1" customHeight="1">
      <c r="A10" s="95" t="s">
        <v>95</v>
      </c>
      <c r="B10" s="216" t="s">
        <v>155</v>
      </c>
      <c r="C10" s="88">
        <v>38105.428</v>
      </c>
      <c r="D10" s="399"/>
    </row>
    <row r="11" spans="1:4" s="16" customFormat="1" ht="12.95" hidden="1" customHeight="1">
      <c r="A11" s="95" t="s">
        <v>21</v>
      </c>
      <c r="B11" s="218" t="s">
        <v>153</v>
      </c>
      <c r="C11" s="88">
        <v>10515.400000000001</v>
      </c>
      <c r="D11" s="399"/>
    </row>
    <row r="12" spans="1:4" s="16" customFormat="1" ht="12.95" hidden="1" customHeight="1">
      <c r="A12" s="95" t="s">
        <v>22</v>
      </c>
      <c r="B12" s="216" t="s">
        <v>18</v>
      </c>
      <c r="C12" s="88">
        <v>2670.4399999999996</v>
      </c>
      <c r="D12" s="399"/>
    </row>
    <row r="13" spans="1:4" s="16" customFormat="1" ht="12.95" hidden="1" customHeight="1">
      <c r="A13" s="95" t="s">
        <v>23</v>
      </c>
      <c r="B13" s="216" t="s">
        <v>19</v>
      </c>
      <c r="C13" s="88">
        <v>78</v>
      </c>
      <c r="D13" s="39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2.95" hidden="1" customHeight="1">
      <c r="A16" s="95" t="s">
        <v>26</v>
      </c>
      <c r="B16" s="216" t="s">
        <v>103</v>
      </c>
      <c r="C16" s="88">
        <v>502.61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69963.391999999993</v>
      </c>
      <c r="D17" s="332"/>
    </row>
    <row r="18" spans="1:4" s="16" customFormat="1" ht="12.95" hidden="1" customHeight="1">
      <c r="A18" s="95" t="s">
        <v>28</v>
      </c>
      <c r="B18" s="216" t="s">
        <v>29</v>
      </c>
      <c r="C18" s="88">
        <v>68926.09199999999</v>
      </c>
      <c r="D18" s="400"/>
    </row>
    <row r="19" spans="1:4" s="16" customFormat="1" ht="12.95" hidden="1" customHeight="1">
      <c r="A19" s="95" t="s">
        <v>31</v>
      </c>
      <c r="B19" s="216" t="s">
        <v>104</v>
      </c>
      <c r="C19" s="88">
        <v>92</v>
      </c>
      <c r="D19" s="400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2.95" hidden="1" customHeight="1">
      <c r="A21" s="95" t="s">
        <v>94</v>
      </c>
      <c r="B21" s="214" t="s">
        <v>33</v>
      </c>
      <c r="C21" s="88">
        <v>945.3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73226.239000000016</v>
      </c>
      <c r="D22" s="332"/>
    </row>
    <row r="23" spans="1:4" s="16" customFormat="1" ht="12.95" hidden="1" customHeight="1">
      <c r="A23" s="95" t="s">
        <v>41</v>
      </c>
      <c r="B23" s="216" t="s">
        <v>310</v>
      </c>
      <c r="C23" s="88">
        <v>31614.574000000004</v>
      </c>
      <c r="D23" s="39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2.95" hidden="1" customHeight="1">
      <c r="A26" s="95" t="s">
        <v>44</v>
      </c>
      <c r="B26" s="216" t="s">
        <v>97</v>
      </c>
      <c r="C26" s="88">
        <v>41611.665000000008</v>
      </c>
      <c r="D26" s="399"/>
    </row>
    <row r="27" spans="1:4" s="16" customFormat="1" ht="12.95" hidden="1" customHeight="1">
      <c r="A27" s="95" t="s">
        <v>45</v>
      </c>
      <c r="B27" s="216" t="s">
        <v>103</v>
      </c>
      <c r="C27" s="88">
        <v>0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83215.428000000014</v>
      </c>
      <c r="D28" s="332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89094.655999999988</v>
      </c>
      <c r="D31" s="332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2.95" customHeight="1">
      <c r="A33" s="95" t="s">
        <v>52</v>
      </c>
      <c r="B33" s="274" t="s">
        <v>353</v>
      </c>
      <c r="C33" s="88">
        <v>6755.496000000001</v>
      </c>
      <c r="D33" s="400"/>
    </row>
    <row r="34" spans="1:4" s="35" customFormat="1" ht="12.95" customHeight="1">
      <c r="A34" s="95" t="s">
        <v>53</v>
      </c>
      <c r="B34" s="214" t="s">
        <v>36</v>
      </c>
      <c r="C34" s="88">
        <v>82339.159999999989</v>
      </c>
      <c r="D34" s="400"/>
    </row>
    <row r="35" spans="1:4" s="34" customFormat="1" ht="12.95" hidden="1" customHeight="1">
      <c r="A35" s="37" t="s">
        <v>55</v>
      </c>
      <c r="B35" s="220" t="s">
        <v>203</v>
      </c>
      <c r="C35" s="67">
        <v>6426.4</v>
      </c>
      <c r="D35" s="402"/>
    </row>
    <row r="36" spans="1:4" s="34" customFormat="1" ht="12.95" hidden="1" customHeight="1">
      <c r="A36" s="37" t="s">
        <v>56</v>
      </c>
      <c r="B36" s="221" t="s">
        <v>81</v>
      </c>
      <c r="C36" s="67">
        <v>4245</v>
      </c>
      <c r="D36" s="402"/>
    </row>
    <row r="37" spans="1:4" s="34" customFormat="1" ht="12.95" hidden="1" customHeight="1">
      <c r="A37" s="37" t="s">
        <v>58</v>
      </c>
      <c r="B37" s="221" t="s">
        <v>82</v>
      </c>
      <c r="C37" s="67">
        <v>64839.219999999994</v>
      </c>
      <c r="D37" s="402"/>
    </row>
    <row r="38" spans="1:4" s="34" customFormat="1" ht="12.95" hidden="1" customHeight="1">
      <c r="A38" s="37" t="s">
        <v>60</v>
      </c>
      <c r="B38" s="222" t="s">
        <v>83</v>
      </c>
      <c r="C38" s="67">
        <v>6828.54</v>
      </c>
      <c r="D38" s="402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16888.740000000002</v>
      </c>
      <c r="D40" s="427"/>
    </row>
    <row r="41" spans="1:4" s="41" customFormat="1" ht="26.25" customHeight="1">
      <c r="A41" s="39" t="s">
        <v>34</v>
      </c>
      <c r="B41" s="212" t="s">
        <v>98</v>
      </c>
      <c r="C41" s="46">
        <v>11171.14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1721.2999999999997</v>
      </c>
      <c r="D42" s="332"/>
    </row>
    <row r="43" spans="1:4" s="52" customFormat="1" ht="12.75" hidden="1" customHeight="1">
      <c r="A43" s="95" t="s">
        <v>146</v>
      </c>
      <c r="B43" s="216" t="s">
        <v>18</v>
      </c>
      <c r="C43" s="88">
        <v>719.78</v>
      </c>
      <c r="D43" s="404"/>
    </row>
    <row r="44" spans="1:4" s="52" customFormat="1" ht="12.75" hidden="1" customHeight="1">
      <c r="A44" s="95" t="s">
        <v>147</v>
      </c>
      <c r="B44" s="218" t="s">
        <v>153</v>
      </c>
      <c r="C44" s="88">
        <v>225.3</v>
      </c>
      <c r="D44" s="404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404"/>
    </row>
    <row r="46" spans="1:4" s="52" customFormat="1" ht="12.75" hidden="1" customHeight="1">
      <c r="A46" s="95" t="s">
        <v>149</v>
      </c>
      <c r="B46" s="216" t="s">
        <v>19</v>
      </c>
      <c r="C46" s="88">
        <v>187.78</v>
      </c>
      <c r="D46" s="404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2.75" hidden="1" customHeight="1">
      <c r="A49" s="95" t="s">
        <v>152</v>
      </c>
      <c r="B49" s="216" t="s">
        <v>103</v>
      </c>
      <c r="C49" s="88">
        <v>588.44000000000005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2602.02</v>
      </c>
      <c r="D50" s="405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2.95" customHeight="1">
      <c r="A53" s="95" t="s">
        <v>63</v>
      </c>
      <c r="B53" s="214" t="s">
        <v>36</v>
      </c>
      <c r="C53" s="88">
        <v>2602.02</v>
      </c>
      <c r="D53" s="400"/>
    </row>
    <row r="54" spans="1:4" s="36" customFormat="1" ht="12.95" hidden="1" customHeight="1">
      <c r="A54" s="232" t="s">
        <v>64</v>
      </c>
      <c r="B54" s="220" t="s">
        <v>203</v>
      </c>
      <c r="C54" s="67">
        <v>1409.02</v>
      </c>
      <c r="D54" s="406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2.95" hidden="1" customHeight="1">
      <c r="A56" s="232" t="s">
        <v>66</v>
      </c>
      <c r="B56" s="221" t="s">
        <v>82</v>
      </c>
      <c r="C56" s="67">
        <v>270</v>
      </c>
      <c r="D56" s="406"/>
    </row>
    <row r="57" spans="1:4" s="36" customFormat="1" ht="12.95" hidden="1" customHeight="1">
      <c r="A57" s="232" t="s">
        <v>67</v>
      </c>
      <c r="B57" s="222" t="s">
        <v>83</v>
      </c>
      <c r="C57" s="67">
        <v>923</v>
      </c>
      <c r="D57" s="406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6847.8199999999988</v>
      </c>
      <c r="D59" s="407"/>
    </row>
    <row r="60" spans="1:4" s="41" customFormat="1" ht="12.95" customHeight="1">
      <c r="A60" s="39" t="s">
        <v>354</v>
      </c>
      <c r="B60" s="212" t="s">
        <v>377</v>
      </c>
      <c r="C60" s="46">
        <v>62948.94000000001</v>
      </c>
      <c r="D60" s="332"/>
    </row>
    <row r="61" spans="1:4" s="41" customFormat="1" ht="27.75" customHeight="1">
      <c r="A61" s="39" t="s">
        <v>358</v>
      </c>
      <c r="B61" s="212" t="s">
        <v>371</v>
      </c>
      <c r="C61" s="46">
        <v>32242.14000000001</v>
      </c>
      <c r="D61" s="332"/>
    </row>
    <row r="62" spans="1:4" s="42" customFormat="1" ht="16.5" customHeight="1">
      <c r="A62" s="51" t="s">
        <v>361</v>
      </c>
      <c r="B62" s="79" t="s">
        <v>279</v>
      </c>
      <c r="C62" s="46">
        <v>479451.413</v>
      </c>
      <c r="D62" s="408"/>
    </row>
    <row r="63" spans="1:4" s="42" customFormat="1" ht="17.25" customHeight="1">
      <c r="A63" s="51" t="s">
        <v>362</v>
      </c>
      <c r="B63" s="79" t="s">
        <v>99</v>
      </c>
      <c r="C63" s="46">
        <v>11171.14</v>
      </c>
      <c r="D63" s="385"/>
    </row>
    <row r="64" spans="1:4" s="42" customFormat="1" ht="17.25" customHeight="1" thickBot="1">
      <c r="A64" s="43" t="s">
        <v>364</v>
      </c>
      <c r="B64" s="347" t="s">
        <v>235</v>
      </c>
      <c r="C64" s="92"/>
      <c r="D64" s="428"/>
    </row>
    <row r="65" spans="1:4" s="42" customFormat="1" ht="21.75" customHeight="1" thickBot="1">
      <c r="A65" s="51" t="s">
        <v>365</v>
      </c>
      <c r="B65" s="227" t="s">
        <v>218</v>
      </c>
      <c r="C65" s="257">
        <v>490622.55300000001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-359721</v>
      </c>
      <c r="D66" s="385"/>
    </row>
    <row r="67" spans="1:4" s="41" customFormat="1" ht="17.25" customHeight="1">
      <c r="A67" s="43" t="s">
        <v>367</v>
      </c>
      <c r="B67" s="229" t="s">
        <v>71</v>
      </c>
      <c r="C67" s="336">
        <v>514607.99200000003</v>
      </c>
      <c r="D67" s="410"/>
    </row>
    <row r="68" spans="1:4" s="53" customFormat="1" ht="14.25" hidden="1" customHeight="1">
      <c r="A68" s="96" t="s">
        <v>86</v>
      </c>
      <c r="B68" s="44" t="s">
        <v>85</v>
      </c>
      <c r="C68" s="88">
        <v>507439</v>
      </c>
      <c r="D68" s="411"/>
    </row>
    <row r="69" spans="1:4" s="54" customFormat="1" ht="14.25" hidden="1" customHeight="1">
      <c r="A69" s="96" t="s">
        <v>87</v>
      </c>
      <c r="B69" s="44" t="s">
        <v>90</v>
      </c>
      <c r="C69" s="88">
        <v>7168.992000000002</v>
      </c>
      <c r="D69" s="411"/>
    </row>
    <row r="70" spans="1:4" s="41" customFormat="1" ht="16.5" customHeight="1" thickBot="1">
      <c r="A70" s="43" t="s">
        <v>368</v>
      </c>
      <c r="B70" s="229" t="s">
        <v>74</v>
      </c>
      <c r="C70" s="46">
        <v>475005.99200000003</v>
      </c>
      <c r="D70" s="382"/>
    </row>
    <row r="71" spans="1:4" s="45" customFormat="1" ht="15" hidden="1" customHeight="1">
      <c r="A71" s="96" t="s">
        <v>88</v>
      </c>
      <c r="B71" s="44" t="s">
        <v>85</v>
      </c>
      <c r="C71" s="209">
        <v>467837</v>
      </c>
      <c r="D71" s="412"/>
    </row>
    <row r="72" spans="1:4" s="45" customFormat="1" ht="15" hidden="1" customHeight="1" thickBot="1">
      <c r="A72" s="96" t="s">
        <v>89</v>
      </c>
      <c r="B72" s="44" t="s">
        <v>90</v>
      </c>
      <c r="C72" s="279">
        <v>7168.992000000002</v>
      </c>
      <c r="D72" s="412"/>
    </row>
    <row r="73" spans="1:4" s="42" customFormat="1" ht="30.75" customHeight="1" thickBot="1">
      <c r="A73" s="39" t="s">
        <v>369</v>
      </c>
      <c r="B73" s="230" t="s">
        <v>350</v>
      </c>
      <c r="C73" s="169">
        <v>-375337.56099999999</v>
      </c>
      <c r="D73" s="385"/>
    </row>
    <row r="74" spans="1:4" s="8" customFormat="1" ht="14.25" customHeight="1">
      <c r="A74" s="206"/>
      <c r="B74" s="207" t="s">
        <v>370</v>
      </c>
      <c r="C74" s="97"/>
      <c r="D74" s="413"/>
    </row>
    <row r="75" spans="1:4" s="8" customFormat="1" ht="15.75" customHeight="1">
      <c r="A75" s="103"/>
      <c r="B75" s="104" t="s">
        <v>349</v>
      </c>
      <c r="C75" s="31">
        <v>1081454</v>
      </c>
      <c r="D75" s="424"/>
    </row>
    <row r="76" spans="1:4" s="10" customFormat="1" ht="12" customHeight="1">
      <c r="A76" s="28"/>
      <c r="B76" s="6" t="s">
        <v>378</v>
      </c>
      <c r="C76" s="283">
        <v>586848</v>
      </c>
      <c r="D76" s="358"/>
    </row>
    <row r="77" spans="1:4" s="10" customFormat="1" ht="12" customHeight="1">
      <c r="A77" s="28"/>
      <c r="B77" s="6" t="s">
        <v>379</v>
      </c>
      <c r="C77" s="283">
        <v>80459</v>
      </c>
      <c r="D77" s="358">
        <v>-5770</v>
      </c>
    </row>
    <row r="78" spans="1:4" s="10" customFormat="1" ht="12" customHeight="1">
      <c r="A78" s="28"/>
      <c r="B78" s="6" t="s">
        <v>380</v>
      </c>
      <c r="C78" s="283">
        <v>291377</v>
      </c>
      <c r="D78" s="358">
        <v>6025</v>
      </c>
    </row>
    <row r="79" spans="1:4" s="10" customFormat="1" ht="12" customHeight="1">
      <c r="A79" s="28"/>
      <c r="B79" s="6" t="s">
        <v>280</v>
      </c>
      <c r="C79" s="283">
        <v>5711</v>
      </c>
      <c r="D79" s="358"/>
    </row>
    <row r="80" spans="1:4" s="10" customFormat="1" ht="12" customHeight="1">
      <c r="A80" s="28"/>
      <c r="B80" s="6" t="s">
        <v>381</v>
      </c>
      <c r="C80" s="283">
        <v>117059</v>
      </c>
      <c r="D80" s="358">
        <v>-4210</v>
      </c>
    </row>
    <row r="81" spans="1:5" s="49" customFormat="1" ht="16.5" customHeight="1">
      <c r="A81" s="56"/>
      <c r="B81" s="154" t="s">
        <v>281</v>
      </c>
      <c r="C81" s="46">
        <v>1596061.9920000001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977301</v>
      </c>
      <c r="D83" s="369"/>
    </row>
    <row r="84" spans="1:5" s="10" customFormat="1" ht="12" customHeight="1">
      <c r="A84" s="28"/>
      <c r="B84" s="6" t="s">
        <v>378</v>
      </c>
      <c r="C84" s="283">
        <v>540731</v>
      </c>
      <c r="D84" s="358"/>
    </row>
    <row r="85" spans="1:5" s="10" customFormat="1" ht="12" customHeight="1">
      <c r="A85" s="28"/>
      <c r="B85" s="6" t="s">
        <v>379</v>
      </c>
      <c r="C85" s="283">
        <v>70266</v>
      </c>
      <c r="D85" s="358"/>
    </row>
    <row r="86" spans="1:5" s="10" customFormat="1" ht="12" customHeight="1">
      <c r="A86" s="28"/>
      <c r="B86" s="6" t="s">
        <v>380</v>
      </c>
      <c r="C86" s="283">
        <v>258206</v>
      </c>
      <c r="D86" s="358"/>
    </row>
    <row r="87" spans="1:5" s="10" customFormat="1" ht="12" customHeight="1">
      <c r="A87" s="28"/>
      <c r="B87" s="6" t="s">
        <v>280</v>
      </c>
      <c r="C87" s="283">
        <v>4594</v>
      </c>
      <c r="D87" s="358"/>
    </row>
    <row r="88" spans="1:5" s="10" customFormat="1" ht="12" customHeight="1">
      <c r="A88" s="28"/>
      <c r="B88" s="6" t="s">
        <v>381</v>
      </c>
      <c r="C88" s="283">
        <v>103504</v>
      </c>
      <c r="D88" s="358"/>
    </row>
    <row r="89" spans="1:5" s="49" customFormat="1" ht="17.25" customHeight="1">
      <c r="A89" s="56"/>
      <c r="B89" s="154" t="s">
        <v>282</v>
      </c>
      <c r="C89" s="46">
        <v>1452306.9920000001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0.90993144331451503</v>
      </c>
      <c r="D90" s="358"/>
    </row>
    <row r="91" spans="1:5" s="9" customFormat="1" ht="15.95" customHeight="1">
      <c r="A91" s="12"/>
      <c r="B91" s="154" t="s">
        <v>73</v>
      </c>
      <c r="C91" s="75">
        <v>143755</v>
      </c>
      <c r="D91" s="425"/>
    </row>
    <row r="92" spans="1:5" s="10" customFormat="1" ht="15.95" customHeight="1">
      <c r="A92" s="28"/>
      <c r="B92" s="226" t="s">
        <v>272</v>
      </c>
      <c r="C92" s="86">
        <v>104153</v>
      </c>
      <c r="D92" s="358"/>
    </row>
    <row r="93" spans="1:5" s="10" customFormat="1" ht="15.95" customHeight="1">
      <c r="A93" s="28"/>
      <c r="B93" s="226" t="s">
        <v>271</v>
      </c>
      <c r="C93" s="87">
        <v>39602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1099</v>
      </c>
      <c r="D96" s="260"/>
    </row>
    <row r="97" spans="1:9" s="10" customFormat="1" ht="15.95" customHeight="1" thickBot="1">
      <c r="A97" s="28"/>
      <c r="B97" s="14" t="s">
        <v>209</v>
      </c>
      <c r="C97" s="303">
        <v>7942</v>
      </c>
      <c r="D97" s="260"/>
    </row>
    <row r="98" spans="1:9" s="17" customFormat="1" ht="15.95" customHeight="1">
      <c r="A98" s="105"/>
      <c r="B98" s="171" t="s">
        <v>212</v>
      </c>
      <c r="C98" s="299">
        <v>9041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959</v>
      </c>
      <c r="D100" s="260"/>
    </row>
    <row r="101" spans="1:9" s="10" customFormat="1" ht="15.95" customHeight="1" thickBot="1">
      <c r="A101" s="28"/>
      <c r="B101" s="14" t="s">
        <v>209</v>
      </c>
      <c r="C101" s="303">
        <v>7111</v>
      </c>
      <c r="D101" s="260"/>
    </row>
    <row r="102" spans="1:9" s="17" customFormat="1" ht="15.95" customHeight="1">
      <c r="A102" s="105"/>
      <c r="B102" s="171" t="s">
        <v>212</v>
      </c>
      <c r="C102" s="299">
        <v>8070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240"/>
      <c r="B104" s="110"/>
      <c r="C104" s="109"/>
      <c r="D104" s="240"/>
      <c r="E104" s="129"/>
      <c r="F104" s="697" t="str">
        <f>+B2</f>
        <v xml:space="preserve"> ул. Короленко, д. 18</v>
      </c>
      <c r="G104" s="697"/>
      <c r="H104" s="697"/>
      <c r="I104" s="129"/>
    </row>
    <row r="105" spans="1:9" s="49" customFormat="1" ht="15.75" customHeight="1">
      <c r="A105" s="241"/>
      <c r="B105" s="111"/>
      <c r="C105" s="109"/>
      <c r="D105" s="240"/>
      <c r="E105" s="585" t="s">
        <v>79</v>
      </c>
      <c r="F105" s="585"/>
      <c r="G105" s="585"/>
      <c r="H105" s="585"/>
      <c r="I105" s="585"/>
    </row>
    <row r="106" spans="1:9" s="49" customFormat="1" ht="11.25" customHeight="1" thickBot="1">
      <c r="A106" s="241"/>
      <c r="B106" s="111"/>
      <c r="C106" s="109"/>
      <c r="D106" s="240"/>
      <c r="E106" s="131"/>
      <c r="F106" s="131"/>
      <c r="G106" s="131"/>
      <c r="H106" s="131"/>
      <c r="I106" s="131"/>
    </row>
    <row r="107" spans="1:9" s="49" customFormat="1" ht="15" customHeight="1">
      <c r="A107" s="241"/>
      <c r="B107" s="111"/>
      <c r="C107" s="109"/>
      <c r="D107" s="240"/>
      <c r="E107" s="699" t="s">
        <v>340</v>
      </c>
      <c r="F107" s="700"/>
      <c r="G107" s="700"/>
      <c r="H107" s="700"/>
      <c r="I107" s="701"/>
    </row>
    <row r="108" spans="1:9" s="7" customFormat="1" ht="15" customHeight="1">
      <c r="A108" s="250"/>
      <c r="B108" s="111"/>
      <c r="C108" s="236"/>
      <c r="D108" s="251"/>
      <c r="E108" s="702" t="s">
        <v>254</v>
      </c>
      <c r="F108" s="703"/>
      <c r="G108" s="703"/>
      <c r="H108" s="703"/>
      <c r="I108" s="704"/>
    </row>
    <row r="109" spans="1:9" s="7" customFormat="1" ht="15" customHeight="1">
      <c r="A109" s="250"/>
      <c r="B109" s="111"/>
      <c r="C109" s="236"/>
      <c r="D109" s="251"/>
      <c r="E109" s="693" t="s">
        <v>341</v>
      </c>
      <c r="F109" s="694"/>
      <c r="G109" s="694"/>
      <c r="H109" s="694"/>
      <c r="I109" s="695"/>
    </row>
    <row r="110" spans="1:9" s="7" customFormat="1" ht="15" customHeight="1">
      <c r="A110" s="250"/>
      <c r="B110" s="111"/>
      <c r="C110" s="236"/>
      <c r="D110" s="251"/>
      <c r="E110" s="693" t="s">
        <v>226</v>
      </c>
      <c r="F110" s="694"/>
      <c r="G110" s="694"/>
      <c r="H110" s="694"/>
      <c r="I110" s="695"/>
    </row>
    <row r="111" spans="1:9" s="7" customFormat="1" ht="15" customHeight="1">
      <c r="A111" s="250"/>
      <c r="B111" s="241"/>
      <c r="C111" s="236"/>
      <c r="D111" s="251"/>
      <c r="E111" s="693" t="s">
        <v>245</v>
      </c>
      <c r="F111" s="694"/>
      <c r="G111" s="694"/>
      <c r="H111" s="694"/>
      <c r="I111" s="695"/>
    </row>
    <row r="112" spans="1:9" s="49" customFormat="1" ht="15" customHeight="1">
      <c r="A112" s="258"/>
      <c r="B112" s="259"/>
      <c r="C112" s="109"/>
      <c r="D112" s="240"/>
      <c r="E112" s="693" t="s">
        <v>242</v>
      </c>
      <c r="F112" s="694"/>
      <c r="G112" s="694"/>
      <c r="H112" s="694"/>
      <c r="I112" s="695"/>
    </row>
    <row r="113" spans="1:9" ht="15" customHeight="1">
      <c r="A113" s="246"/>
      <c r="B113" s="116"/>
      <c r="C113" s="116"/>
      <c r="D113" s="116"/>
      <c r="E113" s="693" t="s">
        <v>111</v>
      </c>
      <c r="F113" s="694"/>
      <c r="G113" s="694"/>
      <c r="H113" s="694"/>
      <c r="I113" s="695"/>
    </row>
    <row r="114" spans="1:9" s="7" customFormat="1" ht="15" customHeight="1">
      <c r="A114" s="663"/>
      <c r="B114" s="663"/>
      <c r="C114" s="85"/>
      <c r="D114" s="251"/>
      <c r="E114" s="693" t="s">
        <v>229</v>
      </c>
      <c r="F114" s="694"/>
      <c r="G114" s="694"/>
      <c r="H114" s="694"/>
      <c r="I114" s="695"/>
    </row>
    <row r="115" spans="1:9" s="7" customFormat="1" ht="15" customHeight="1">
      <c r="A115" s="664"/>
      <c r="B115" s="664"/>
      <c r="C115" s="85"/>
      <c r="D115" s="251"/>
      <c r="E115" s="693" t="s">
        <v>304</v>
      </c>
      <c r="F115" s="694"/>
      <c r="G115" s="694"/>
      <c r="H115" s="694"/>
      <c r="I115" s="695"/>
    </row>
    <row r="116" spans="1:9" ht="15" customHeight="1" thickBot="1">
      <c r="A116" s="116"/>
      <c r="B116" s="116"/>
      <c r="C116" s="116"/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8</v>
      </c>
      <c r="F121" s="718">
        <v>23</v>
      </c>
      <c r="G121" s="719"/>
      <c r="H121" s="655">
        <v>48962.48</v>
      </c>
      <c r="I121" s="644"/>
    </row>
    <row r="122" spans="1:9">
      <c r="E122" s="69">
        <v>31</v>
      </c>
      <c r="F122" s="671">
        <v>49</v>
      </c>
      <c r="G122" s="671"/>
      <c r="H122" s="659">
        <v>167402.29</v>
      </c>
      <c r="I122" s="639"/>
    </row>
    <row r="123" spans="1:9">
      <c r="E123" s="69">
        <v>51</v>
      </c>
      <c r="F123" s="629">
        <v>21</v>
      </c>
      <c r="G123" s="653"/>
      <c r="H123" s="659">
        <v>43247.5</v>
      </c>
      <c r="I123" s="639"/>
    </row>
    <row r="124" spans="1:9">
      <c r="E124" s="66" t="s">
        <v>369</v>
      </c>
      <c r="F124" s="629">
        <v>12</v>
      </c>
      <c r="G124" s="653"/>
      <c r="H124" s="659">
        <v>19779.61</v>
      </c>
      <c r="I124" s="639"/>
    </row>
    <row r="125" spans="1:9">
      <c r="E125" s="66" t="s">
        <v>290</v>
      </c>
      <c r="F125" s="629">
        <v>17</v>
      </c>
      <c r="G125" s="653"/>
      <c r="H125" s="659">
        <v>36068.89</v>
      </c>
      <c r="I125" s="639"/>
    </row>
    <row r="126" spans="1:9">
      <c r="E126" s="66" t="s">
        <v>291</v>
      </c>
      <c r="F126" s="657">
        <v>27</v>
      </c>
      <c r="G126" s="658"/>
      <c r="H126" s="659">
        <v>104370.29</v>
      </c>
      <c r="I126" s="639"/>
    </row>
    <row r="127" spans="1:9">
      <c r="E127" s="66"/>
      <c r="F127" s="657"/>
      <c r="G127" s="658"/>
      <c r="H127" s="659"/>
      <c r="I127" s="639"/>
    </row>
    <row r="128" spans="1:9">
      <c r="E128" s="179"/>
      <c r="F128" s="684"/>
      <c r="G128" s="685"/>
      <c r="H128" s="723"/>
      <c r="I128" s="724"/>
    </row>
    <row r="129" spans="5:9">
      <c r="E129" s="179"/>
      <c r="F129" s="714"/>
      <c r="G129" s="727"/>
      <c r="H129" s="725"/>
      <c r="I129" s="726"/>
    </row>
    <row r="130" spans="5:9" ht="13.5" thickBot="1">
      <c r="E130" s="184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419831.06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-359721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391</v>
      </c>
    </row>
    <row r="138" spans="5:9" ht="15" customHeight="1" thickTop="1">
      <c r="E138" s="123" t="s">
        <v>77</v>
      </c>
      <c r="F138" s="159">
        <f>+C67</f>
        <v>514607.99200000003</v>
      </c>
      <c r="G138" s="159">
        <f>+C70</f>
        <v>475005.99200000003</v>
      </c>
      <c r="H138" s="159">
        <f>+C65</f>
        <v>490622.55300000001</v>
      </c>
      <c r="I138" s="160">
        <f>+G138-H138</f>
        <v>-15616.560999999987</v>
      </c>
    </row>
    <row r="139" spans="5:9" ht="15" customHeight="1">
      <c r="E139" s="188" t="s">
        <v>306</v>
      </c>
      <c r="F139" s="189"/>
      <c r="G139" s="156">
        <f>+G138/F138</f>
        <v>0.92304433546379905</v>
      </c>
      <c r="H139" s="156">
        <f>+H138/F138</f>
        <v>0.95339085406197888</v>
      </c>
      <c r="I139" s="64"/>
    </row>
    <row r="140" spans="5:9" ht="15" customHeight="1">
      <c r="E140" s="124" t="s">
        <v>78</v>
      </c>
      <c r="F140" s="161">
        <f>+C75</f>
        <v>1081454</v>
      </c>
      <c r="G140" s="161">
        <f>+C83</f>
        <v>977301</v>
      </c>
      <c r="H140" s="161">
        <f>+F140-D76-D77-D78-D80</f>
        <v>1085409</v>
      </c>
      <c r="I140" s="160">
        <f>+G140-H140</f>
        <v>-108108</v>
      </c>
    </row>
    <row r="141" spans="5:9" ht="15" customHeight="1" thickBot="1">
      <c r="E141" s="190" t="s">
        <v>306</v>
      </c>
      <c r="F141" s="191"/>
      <c r="G141" s="157">
        <f>+G140/F140</f>
        <v>0.90369169654927528</v>
      </c>
      <c r="H141" s="157">
        <f>+H140/G140</f>
        <v>1.1106189393032444</v>
      </c>
      <c r="I141" s="158"/>
    </row>
    <row r="142" spans="5:9" ht="15" customHeight="1" thickBot="1">
      <c r="E142" s="147" t="s">
        <v>308</v>
      </c>
      <c r="F142" s="162">
        <f>+F140+F138</f>
        <v>1596061.9920000001</v>
      </c>
      <c r="G142" s="162">
        <f>+G140+G138</f>
        <v>1452306.9920000001</v>
      </c>
      <c r="H142" s="162">
        <f>+H140+H138</f>
        <v>1576031.5530000001</v>
      </c>
      <c r="I142" s="196">
        <f>+I140+I138</f>
        <v>-123724.56099999999</v>
      </c>
    </row>
    <row r="143" spans="5:9" ht="15" customHeight="1" thickBot="1">
      <c r="E143" s="625" t="s">
        <v>306</v>
      </c>
      <c r="F143" s="626"/>
      <c r="G143" s="149">
        <f>+G142/F142</f>
        <v>0.90993144331451503</v>
      </c>
      <c r="H143" s="149">
        <f>+H142/G142</f>
        <v>1.085191740920848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-483445.56099999999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-481645.56099999999</v>
      </c>
    </row>
  </sheetData>
  <mergeCells count="47">
    <mergeCell ref="H129:I129"/>
    <mergeCell ref="F128:G128"/>
    <mergeCell ref="F129:G129"/>
    <mergeCell ref="F126:G126"/>
    <mergeCell ref="H126:I126"/>
    <mergeCell ref="F127:G127"/>
    <mergeCell ref="H128:I128"/>
    <mergeCell ref="E144:H144"/>
    <mergeCell ref="H130:I130"/>
    <mergeCell ref="H131:I131"/>
    <mergeCell ref="E134:I134"/>
    <mergeCell ref="E136:H136"/>
    <mergeCell ref="F130:G130"/>
    <mergeCell ref="E143:F143"/>
    <mergeCell ref="H123:I123"/>
    <mergeCell ref="F124:G124"/>
    <mergeCell ref="H124:I124"/>
    <mergeCell ref="F125:G125"/>
    <mergeCell ref="H125:I125"/>
    <mergeCell ref="A115:B115"/>
    <mergeCell ref="E115:I115"/>
    <mergeCell ref="F121:G121"/>
    <mergeCell ref="H121:I121"/>
    <mergeCell ref="E105:I105"/>
    <mergeCell ref="A114:B114"/>
    <mergeCell ref="E107:I107"/>
    <mergeCell ref="E108:I108"/>
    <mergeCell ref="E109:I109"/>
    <mergeCell ref="E110:I110"/>
    <mergeCell ref="E114:I114"/>
    <mergeCell ref="F104:H104"/>
    <mergeCell ref="A3:B3"/>
    <mergeCell ref="E103:I103"/>
    <mergeCell ref="A1:C1"/>
    <mergeCell ref="E112:I112"/>
    <mergeCell ref="E113:I113"/>
    <mergeCell ref="E111:I111"/>
    <mergeCell ref="E146:H146"/>
    <mergeCell ref="E147:H147"/>
    <mergeCell ref="E116:I116"/>
    <mergeCell ref="E119:I119"/>
    <mergeCell ref="F120:G120"/>
    <mergeCell ref="H120:I120"/>
    <mergeCell ref="H127:I127"/>
    <mergeCell ref="F122:G122"/>
    <mergeCell ref="H122:I122"/>
    <mergeCell ref="F123:G123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25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1.42578125" style="32" customWidth="1"/>
    <col min="5" max="8" width="16.7109375" customWidth="1"/>
    <col min="9" max="9" width="12.7109375" customWidth="1"/>
  </cols>
  <sheetData>
    <row r="1" spans="1:4" s="2" customFormat="1" ht="18.75" customHeight="1">
      <c r="A1" s="656" t="s">
        <v>385</v>
      </c>
      <c r="B1" s="656"/>
      <c r="C1" s="656"/>
      <c r="D1" s="116"/>
    </row>
    <row r="2" spans="1:4" s="21" customFormat="1" ht="15" customHeight="1">
      <c r="A2" s="252"/>
      <c r="B2" s="152" t="s">
        <v>256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265"/>
      <c r="B4" s="267" t="s">
        <v>207</v>
      </c>
      <c r="D4" s="396"/>
    </row>
    <row r="5" spans="1:4" s="3" customFormat="1" ht="68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0.25" customHeight="1">
      <c r="A6" s="206"/>
      <c r="B6" s="263" t="s">
        <v>96</v>
      </c>
      <c r="C6" s="238"/>
      <c r="D6" s="397"/>
    </row>
    <row r="7" spans="1:4" s="41" customFormat="1" ht="18" customHeight="1">
      <c r="A7" s="39">
        <v>1</v>
      </c>
      <c r="B7" s="212" t="s">
        <v>205</v>
      </c>
      <c r="C7" s="165">
        <v>194901.19059999994</v>
      </c>
      <c r="D7" s="397"/>
    </row>
    <row r="8" spans="1:4" s="34" customFormat="1" ht="9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24407.362400000002</v>
      </c>
      <c r="D9" s="332"/>
    </row>
    <row r="10" spans="1:4" s="16" customFormat="1" ht="15" hidden="1" customHeight="1">
      <c r="A10" s="95" t="s">
        <v>95</v>
      </c>
      <c r="B10" s="216" t="s">
        <v>155</v>
      </c>
      <c r="C10" s="88">
        <v>20198.002400000001</v>
      </c>
      <c r="D10" s="399"/>
    </row>
    <row r="11" spans="1:4" s="16" customFormat="1" ht="12.95" hidden="1" customHeight="1">
      <c r="A11" s="95" t="s">
        <v>21</v>
      </c>
      <c r="B11" s="218" t="s">
        <v>153</v>
      </c>
      <c r="C11" s="88">
        <v>47.2</v>
      </c>
      <c r="D11" s="399"/>
    </row>
    <row r="12" spans="1:4" s="16" customFormat="1" ht="12.95" hidden="1" customHeight="1">
      <c r="A12" s="95" t="s">
        <v>22</v>
      </c>
      <c r="B12" s="216" t="s">
        <v>18</v>
      </c>
      <c r="C12" s="88">
        <v>1151.4000000000001</v>
      </c>
      <c r="D12" s="399"/>
    </row>
    <row r="13" spans="1:4" s="16" customFormat="1" ht="12.95" hidden="1" customHeight="1">
      <c r="A13" s="95" t="s">
        <v>23</v>
      </c>
      <c r="B13" s="216" t="s">
        <v>19</v>
      </c>
      <c r="C13" s="88">
        <v>2762</v>
      </c>
      <c r="D13" s="39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2.95" hidden="1" customHeight="1">
      <c r="A16" s="95" t="s">
        <v>26</v>
      </c>
      <c r="B16" s="216" t="s">
        <v>103</v>
      </c>
      <c r="C16" s="88">
        <v>248.76</v>
      </c>
      <c r="D16" s="399"/>
    </row>
    <row r="17" spans="1:4" s="33" customFormat="1" ht="12.95" customHeight="1">
      <c r="A17" s="94" t="s">
        <v>27</v>
      </c>
      <c r="B17" s="214" t="s">
        <v>375</v>
      </c>
      <c r="C17" s="98">
        <v>32776.679999999993</v>
      </c>
      <c r="D17" s="332"/>
    </row>
    <row r="18" spans="1:4" s="16" customFormat="1" ht="15.95" hidden="1" customHeight="1">
      <c r="A18" s="95" t="s">
        <v>28</v>
      </c>
      <c r="B18" s="216" t="s">
        <v>29</v>
      </c>
      <c r="C18" s="88">
        <v>32641.039999999994</v>
      </c>
      <c r="D18" s="400"/>
    </row>
    <row r="19" spans="1:4" s="16" customFormat="1" ht="15.95" hidden="1" customHeight="1">
      <c r="A19" s="95" t="s">
        <v>31</v>
      </c>
      <c r="B19" s="216" t="s">
        <v>104</v>
      </c>
      <c r="C19" s="88">
        <v>44</v>
      </c>
      <c r="D19" s="400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5.95" hidden="1" customHeight="1">
      <c r="A21" s="95" t="s">
        <v>94</v>
      </c>
      <c r="B21" s="214" t="s">
        <v>33</v>
      </c>
      <c r="C21" s="88">
        <v>91.64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34639.883000000002</v>
      </c>
      <c r="D22" s="332"/>
    </row>
    <row r="23" spans="1:4" s="16" customFormat="1" ht="15.95" hidden="1" customHeight="1">
      <c r="A23" s="95" t="s">
        <v>41</v>
      </c>
      <c r="B23" s="216" t="s">
        <v>310</v>
      </c>
      <c r="C23" s="88">
        <v>17335.808000000001</v>
      </c>
      <c r="D23" s="39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5.95" hidden="1" customHeight="1">
      <c r="A26" s="95" t="s">
        <v>44</v>
      </c>
      <c r="B26" s="216" t="s">
        <v>97</v>
      </c>
      <c r="C26" s="88">
        <v>17120.075000000001</v>
      </c>
      <c r="D26" s="399"/>
    </row>
    <row r="27" spans="1:4" s="16" customFormat="1" ht="15.95" hidden="1" customHeight="1">
      <c r="A27" s="95" t="s">
        <v>45</v>
      </c>
      <c r="B27" s="216" t="s">
        <v>103</v>
      </c>
      <c r="C27" s="88">
        <v>184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41130.320399999997</v>
      </c>
      <c r="D28" s="332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53599.462799999994</v>
      </c>
      <c r="D31" s="332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95" customHeight="1">
      <c r="A33" s="95" t="s">
        <v>52</v>
      </c>
      <c r="B33" s="274" t="s">
        <v>353</v>
      </c>
      <c r="C33" s="88">
        <v>3338.9928000000004</v>
      </c>
      <c r="D33" s="400"/>
    </row>
    <row r="34" spans="1:4" s="35" customFormat="1" ht="15.95" customHeight="1">
      <c r="A34" s="95" t="s">
        <v>53</v>
      </c>
      <c r="B34" s="214" t="s">
        <v>36</v>
      </c>
      <c r="C34" s="88">
        <v>50260.469999999994</v>
      </c>
      <c r="D34" s="400"/>
    </row>
    <row r="35" spans="1:4" s="34" customFormat="1" ht="15.95" hidden="1" customHeight="1">
      <c r="A35" s="37" t="s">
        <v>55</v>
      </c>
      <c r="B35" s="220" t="s">
        <v>203</v>
      </c>
      <c r="C35" s="67">
        <v>4429.2</v>
      </c>
      <c r="D35" s="402"/>
    </row>
    <row r="36" spans="1:4" s="34" customFormat="1" ht="15.95" hidden="1" customHeight="1">
      <c r="A36" s="37" t="s">
        <v>56</v>
      </c>
      <c r="B36" s="221" t="s">
        <v>81</v>
      </c>
      <c r="C36" s="67">
        <v>0</v>
      </c>
      <c r="D36" s="402"/>
    </row>
    <row r="37" spans="1:4" s="34" customFormat="1" ht="15.95" hidden="1" customHeight="1">
      <c r="A37" s="37" t="s">
        <v>58</v>
      </c>
      <c r="B37" s="221" t="s">
        <v>82</v>
      </c>
      <c r="C37" s="67">
        <v>40018.17</v>
      </c>
      <c r="D37" s="402"/>
    </row>
    <row r="38" spans="1:4" s="34" customFormat="1" ht="15.95" hidden="1" customHeight="1">
      <c r="A38" s="37" t="s">
        <v>60</v>
      </c>
      <c r="B38" s="222" t="s">
        <v>83</v>
      </c>
      <c r="C38" s="67">
        <v>5813.1</v>
      </c>
      <c r="D38" s="402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8347.482</v>
      </c>
      <c r="D40" s="427"/>
    </row>
    <row r="41" spans="1:4" s="41" customFormat="1" ht="24" customHeight="1">
      <c r="A41" s="39" t="s">
        <v>34</v>
      </c>
      <c r="B41" s="212" t="s">
        <v>98</v>
      </c>
      <c r="C41" s="46">
        <v>6633.3600000000006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1098.29</v>
      </c>
      <c r="D42" s="332"/>
    </row>
    <row r="43" spans="1:4" s="52" customFormat="1" ht="15.95" hidden="1" customHeight="1">
      <c r="A43" s="95" t="s">
        <v>146</v>
      </c>
      <c r="B43" s="216" t="s">
        <v>18</v>
      </c>
      <c r="C43" s="88">
        <v>0</v>
      </c>
      <c r="D43" s="404"/>
    </row>
    <row r="44" spans="1:4" s="52" customFormat="1" ht="15.95" hidden="1" customHeight="1">
      <c r="A44" s="95" t="s">
        <v>147</v>
      </c>
      <c r="B44" s="218" t="s">
        <v>153</v>
      </c>
      <c r="C44" s="88">
        <v>0</v>
      </c>
      <c r="D44" s="404"/>
    </row>
    <row r="45" spans="1:4" s="52" customFormat="1" ht="15.95" hidden="1" customHeight="1">
      <c r="A45" s="95" t="s">
        <v>148</v>
      </c>
      <c r="B45" s="216" t="s">
        <v>39</v>
      </c>
      <c r="C45" s="88">
        <v>0</v>
      </c>
      <c r="D45" s="404"/>
    </row>
    <row r="46" spans="1:4" s="52" customFormat="1" ht="15.95" hidden="1" customHeight="1">
      <c r="A46" s="95" t="s">
        <v>149</v>
      </c>
      <c r="B46" s="216" t="s">
        <v>19</v>
      </c>
      <c r="C46" s="88">
        <v>375.2</v>
      </c>
      <c r="D46" s="404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5.95" hidden="1" customHeight="1">
      <c r="A49" s="95" t="s">
        <v>152</v>
      </c>
      <c r="B49" s="216" t="s">
        <v>103</v>
      </c>
      <c r="C49" s="88">
        <v>723.09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2498.8000000000002</v>
      </c>
      <c r="D50" s="405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5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5.95" customHeight="1">
      <c r="A53" s="95" t="s">
        <v>63</v>
      </c>
      <c r="B53" s="214" t="s">
        <v>36</v>
      </c>
      <c r="C53" s="88">
        <v>2498.8000000000002</v>
      </c>
      <c r="D53" s="400"/>
    </row>
    <row r="54" spans="1:4" s="36" customFormat="1" ht="15.95" hidden="1" customHeight="1">
      <c r="A54" s="232" t="s">
        <v>64</v>
      </c>
      <c r="B54" s="220" t="s">
        <v>203</v>
      </c>
      <c r="C54" s="67">
        <v>1066.9000000000001</v>
      </c>
      <c r="D54" s="406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5.95" hidden="1" customHeight="1">
      <c r="A56" s="232" t="s">
        <v>66</v>
      </c>
      <c r="B56" s="221" t="s">
        <v>82</v>
      </c>
      <c r="C56" s="67">
        <v>1431.9</v>
      </c>
      <c r="D56" s="406"/>
    </row>
    <row r="57" spans="1:4" s="36" customFormat="1" ht="15.95" hidden="1" customHeight="1">
      <c r="A57" s="232" t="s">
        <v>67</v>
      </c>
      <c r="B57" s="222" t="s">
        <v>83</v>
      </c>
      <c r="C57" s="67">
        <v>0</v>
      </c>
      <c r="D57" s="406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3036.27</v>
      </c>
      <c r="D59" s="407"/>
    </row>
    <row r="60" spans="1:4" s="41" customFormat="1" ht="19.5" customHeight="1">
      <c r="A60" s="39" t="s">
        <v>354</v>
      </c>
      <c r="B60" s="212" t="s">
        <v>377</v>
      </c>
      <c r="C60" s="46">
        <v>31113.341999999993</v>
      </c>
      <c r="D60" s="332"/>
    </row>
    <row r="61" spans="1:4" s="41" customFormat="1" ht="24.75" customHeight="1">
      <c r="A61" s="39" t="s">
        <v>358</v>
      </c>
      <c r="B61" s="212" t="s">
        <v>371</v>
      </c>
      <c r="C61" s="46">
        <v>15936.102000000004</v>
      </c>
      <c r="D61" s="332"/>
    </row>
    <row r="62" spans="1:4" s="42" customFormat="1" ht="12">
      <c r="A62" s="51" t="s">
        <v>361</v>
      </c>
      <c r="B62" s="79" t="s">
        <v>279</v>
      </c>
      <c r="C62" s="46">
        <v>241950.63459999996</v>
      </c>
      <c r="D62" s="408"/>
    </row>
    <row r="63" spans="1:4" s="42" customFormat="1" ht="12">
      <c r="A63" s="51" t="s">
        <v>362</v>
      </c>
      <c r="B63" s="79" t="s">
        <v>99</v>
      </c>
      <c r="C63" s="46">
        <v>6633.3600000000006</v>
      </c>
      <c r="D63" s="385"/>
    </row>
    <row r="64" spans="1:4" s="42" customFormat="1" ht="16.5" customHeight="1" thickBot="1">
      <c r="A64" s="43" t="s">
        <v>364</v>
      </c>
      <c r="B64" s="347" t="s">
        <v>235</v>
      </c>
      <c r="C64" s="92"/>
      <c r="D64" s="428"/>
    </row>
    <row r="65" spans="1:4" s="42" customFormat="1" ht="24" customHeight="1" thickBot="1">
      <c r="A65" s="51" t="s">
        <v>365</v>
      </c>
      <c r="B65" s="227" t="s">
        <v>218</v>
      </c>
      <c r="C65" s="257">
        <v>248583.99459999998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-187077</v>
      </c>
      <c r="D66" s="385"/>
    </row>
    <row r="67" spans="1:4" s="41" customFormat="1" ht="19.5" customHeight="1">
      <c r="A67" s="43" t="s">
        <v>367</v>
      </c>
      <c r="B67" s="229" t="s">
        <v>71</v>
      </c>
      <c r="C67" s="336">
        <v>254953</v>
      </c>
      <c r="D67" s="410"/>
    </row>
    <row r="68" spans="1:4" s="53" customFormat="1" ht="14.25" hidden="1" customHeight="1">
      <c r="A68" s="96" t="s">
        <v>86</v>
      </c>
      <c r="B68" s="44" t="s">
        <v>85</v>
      </c>
      <c r="C68" s="88">
        <v>254953</v>
      </c>
      <c r="D68" s="411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411"/>
    </row>
    <row r="70" spans="1:4" s="41" customFormat="1" ht="18.75" customHeight="1" thickBot="1">
      <c r="A70" s="43" t="s">
        <v>368</v>
      </c>
      <c r="B70" s="229" t="s">
        <v>74</v>
      </c>
      <c r="C70" s="336">
        <v>258697</v>
      </c>
      <c r="D70" s="382"/>
    </row>
    <row r="71" spans="1:4" s="45" customFormat="1" ht="15" hidden="1" customHeight="1">
      <c r="A71" s="96" t="s">
        <v>88</v>
      </c>
      <c r="B71" s="44" t="s">
        <v>85</v>
      </c>
      <c r="C71" s="209">
        <v>258697</v>
      </c>
      <c r="D71" s="412"/>
    </row>
    <row r="72" spans="1:4" s="45" customFormat="1" ht="15" hidden="1" customHeight="1" thickBot="1">
      <c r="A72" s="96" t="s">
        <v>89</v>
      </c>
      <c r="B72" s="44" t="s">
        <v>90</v>
      </c>
      <c r="C72" s="210">
        <v>0</v>
      </c>
      <c r="D72" s="412"/>
    </row>
    <row r="73" spans="1:4" s="42" customFormat="1" ht="26.25" customHeight="1" thickBot="1">
      <c r="A73" s="39" t="s">
        <v>369</v>
      </c>
      <c r="B73" s="230" t="s">
        <v>350</v>
      </c>
      <c r="C73" s="169">
        <v>-176963.99459999998</v>
      </c>
      <c r="D73" s="385"/>
    </row>
    <row r="74" spans="1:4" s="8" customFormat="1" ht="16.5" customHeight="1">
      <c r="A74" s="206"/>
      <c r="B74" s="207" t="s">
        <v>370</v>
      </c>
      <c r="C74" s="97"/>
      <c r="D74" s="413"/>
    </row>
    <row r="75" spans="1:4" s="8" customFormat="1" ht="15.75" customHeight="1">
      <c r="A75" s="103"/>
      <c r="B75" s="104" t="s">
        <v>349</v>
      </c>
      <c r="C75" s="31">
        <v>474219.69</v>
      </c>
      <c r="D75" s="424"/>
    </row>
    <row r="76" spans="1:4" s="10" customFormat="1" ht="12" customHeight="1">
      <c r="A76" s="28"/>
      <c r="B76" s="6" t="s">
        <v>378</v>
      </c>
      <c r="C76" s="283">
        <v>294851</v>
      </c>
      <c r="D76" s="358"/>
    </row>
    <row r="77" spans="1:4" s="10" customFormat="1" ht="12" customHeight="1">
      <c r="A77" s="28"/>
      <c r="B77" s="6" t="s">
        <v>379</v>
      </c>
      <c r="C77" s="283">
        <v>29790</v>
      </c>
      <c r="D77" s="358">
        <v>12</v>
      </c>
    </row>
    <row r="78" spans="1:4" s="10" customFormat="1" ht="12" customHeight="1">
      <c r="A78" s="28"/>
      <c r="B78" s="6" t="s">
        <v>380</v>
      </c>
      <c r="C78" s="283">
        <v>105999</v>
      </c>
      <c r="D78" s="358">
        <v>2407</v>
      </c>
    </row>
    <row r="79" spans="1:4" s="10" customFormat="1" ht="12" customHeight="1">
      <c r="A79" s="28"/>
      <c r="B79" s="6" t="s">
        <v>280</v>
      </c>
      <c r="C79" s="283">
        <v>-1064.31</v>
      </c>
      <c r="D79" s="358"/>
    </row>
    <row r="80" spans="1:4" s="10" customFormat="1" ht="12" customHeight="1">
      <c r="A80" s="28"/>
      <c r="B80" s="6" t="s">
        <v>381</v>
      </c>
      <c r="C80" s="283">
        <v>44644</v>
      </c>
      <c r="D80" s="358">
        <v>1932</v>
      </c>
    </row>
    <row r="81" spans="1:5" s="49" customFormat="1" ht="16.5" customHeight="1">
      <c r="A81" s="56"/>
      <c r="B81" s="154" t="s">
        <v>281</v>
      </c>
      <c r="C81" s="46">
        <v>729172.69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482290.34</v>
      </c>
      <c r="D83" s="369"/>
    </row>
    <row r="84" spans="1:5" s="10" customFormat="1" ht="12" customHeight="1">
      <c r="A84" s="28"/>
      <c r="B84" s="6" t="s">
        <v>378</v>
      </c>
      <c r="C84" s="283">
        <v>299149</v>
      </c>
      <c r="D84" s="358"/>
    </row>
    <row r="85" spans="1:5" s="10" customFormat="1" ht="12" customHeight="1">
      <c r="A85" s="28"/>
      <c r="B85" s="6" t="s">
        <v>379</v>
      </c>
      <c r="C85" s="283">
        <v>30033</v>
      </c>
      <c r="D85" s="358"/>
    </row>
    <row r="86" spans="1:5" s="10" customFormat="1" ht="12" customHeight="1">
      <c r="A86" s="28"/>
      <c r="B86" s="6" t="s">
        <v>380</v>
      </c>
      <c r="C86" s="283">
        <v>108438</v>
      </c>
      <c r="D86" s="358"/>
    </row>
    <row r="87" spans="1:5" s="10" customFormat="1" ht="12" customHeight="1">
      <c r="A87" s="28"/>
      <c r="B87" s="6" t="s">
        <v>280</v>
      </c>
      <c r="C87" s="283">
        <v>-941.66</v>
      </c>
      <c r="D87" s="358"/>
    </row>
    <row r="88" spans="1:5" s="10" customFormat="1" ht="12" customHeight="1">
      <c r="A88" s="28"/>
      <c r="B88" s="6" t="s">
        <v>381</v>
      </c>
      <c r="C88" s="283">
        <v>45612</v>
      </c>
      <c r="D88" s="358"/>
    </row>
    <row r="89" spans="1:5" s="49" customFormat="1" ht="17.25" customHeight="1">
      <c r="A89" s="56"/>
      <c r="B89" s="154" t="s">
        <v>282</v>
      </c>
      <c r="C89" s="46">
        <v>740987.34000000008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1.0162028147269204</v>
      </c>
      <c r="D90" s="358"/>
    </row>
    <row r="91" spans="1:5" s="9" customFormat="1" ht="15.95" customHeight="1">
      <c r="A91" s="12"/>
      <c r="B91" s="154" t="s">
        <v>73</v>
      </c>
      <c r="C91" s="75">
        <v>-11814.650000000023</v>
      </c>
      <c r="D91" s="425"/>
    </row>
    <row r="92" spans="1:5" s="10" customFormat="1" ht="15.95" customHeight="1">
      <c r="A92" s="28"/>
      <c r="B92" s="226" t="s">
        <v>272</v>
      </c>
      <c r="C92" s="86">
        <v>-8070.6500000000233</v>
      </c>
      <c r="D92" s="358"/>
    </row>
    <row r="93" spans="1:5" s="10" customFormat="1" ht="15.95" customHeight="1">
      <c r="A93" s="28"/>
      <c r="B93" s="226" t="s">
        <v>271</v>
      </c>
      <c r="C93" s="87">
        <v>-3744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261</v>
      </c>
      <c r="D96" s="260"/>
    </row>
    <row r="97" spans="1:9" s="10" customFormat="1" ht="15.95" customHeight="1" thickBot="1">
      <c r="A97" s="28"/>
      <c r="B97" s="14" t="s">
        <v>209</v>
      </c>
      <c r="C97" s="303">
        <v>1954</v>
      </c>
      <c r="D97" s="260"/>
    </row>
    <row r="98" spans="1:9" s="17" customFormat="1" ht="15.95" customHeight="1">
      <c r="A98" s="105"/>
      <c r="B98" s="171" t="s">
        <v>212</v>
      </c>
      <c r="C98" s="299">
        <v>2215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227</v>
      </c>
      <c r="D100" s="260"/>
    </row>
    <row r="101" spans="1:9" s="10" customFormat="1" ht="15.95" customHeight="1" thickBot="1">
      <c r="A101" s="28"/>
      <c r="B101" s="14" t="s">
        <v>209</v>
      </c>
      <c r="C101" s="303">
        <v>2020</v>
      </c>
      <c r="D101" s="260"/>
    </row>
    <row r="102" spans="1:9" s="17" customFormat="1" ht="15.95" customHeight="1">
      <c r="A102" s="105"/>
      <c r="B102" s="171" t="s">
        <v>212</v>
      </c>
      <c r="C102" s="299">
        <v>2247</v>
      </c>
      <c r="D102" s="417"/>
    </row>
    <row r="103" spans="1:9" s="7" customFormat="1" ht="15.95" customHeight="1">
      <c r="A103" s="239"/>
      <c r="B103" s="115"/>
      <c r="C103" s="281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240"/>
      <c r="B104" s="300"/>
      <c r="C104" s="109"/>
      <c r="D104" s="240"/>
      <c r="E104" s="129"/>
      <c r="F104" s="697" t="str">
        <f>+B2</f>
        <v xml:space="preserve"> ул. Короленко, д. 20</v>
      </c>
      <c r="G104" s="697"/>
      <c r="H104" s="697"/>
      <c r="I104" s="129"/>
    </row>
    <row r="105" spans="1:9" s="49" customFormat="1" ht="18.75" customHeight="1">
      <c r="A105" s="260"/>
      <c r="B105" s="111"/>
      <c r="C105" s="109"/>
      <c r="D105" s="240"/>
      <c r="E105" s="585" t="s">
        <v>79</v>
      </c>
      <c r="F105" s="585"/>
      <c r="G105" s="585"/>
      <c r="H105" s="585"/>
      <c r="I105" s="585"/>
    </row>
    <row r="106" spans="1:9" s="49" customFormat="1" ht="8.25" customHeight="1" thickBot="1">
      <c r="A106" s="260"/>
      <c r="B106" s="111"/>
      <c r="C106" s="109"/>
      <c r="D106" s="240"/>
      <c r="E106" s="131"/>
      <c r="F106" s="131"/>
      <c r="G106" s="131"/>
      <c r="H106" s="131"/>
      <c r="I106" s="131"/>
    </row>
    <row r="107" spans="1:9" s="49" customFormat="1" ht="15" customHeight="1">
      <c r="A107" s="260"/>
      <c r="B107" s="111"/>
      <c r="C107" s="109"/>
      <c r="D107" s="240"/>
      <c r="E107" s="699" t="s">
        <v>342</v>
      </c>
      <c r="F107" s="700"/>
      <c r="G107" s="700"/>
      <c r="H107" s="700"/>
      <c r="I107" s="701"/>
    </row>
    <row r="108" spans="1:9" s="7" customFormat="1" ht="15" customHeight="1">
      <c r="A108" s="262"/>
      <c r="B108" s="261"/>
      <c r="C108" s="236"/>
      <c r="D108" s="251"/>
      <c r="E108" s="702" t="s">
        <v>216</v>
      </c>
      <c r="F108" s="703"/>
      <c r="G108" s="703"/>
      <c r="H108" s="703"/>
      <c r="I108" s="704"/>
    </row>
    <row r="109" spans="1:9" s="7" customFormat="1" ht="15" customHeight="1">
      <c r="A109" s="262"/>
      <c r="B109" s="261"/>
      <c r="C109" s="236"/>
      <c r="D109" s="251"/>
      <c r="E109" s="693" t="s">
        <v>343</v>
      </c>
      <c r="F109" s="694"/>
      <c r="G109" s="694"/>
      <c r="H109" s="694"/>
      <c r="I109" s="695"/>
    </row>
    <row r="110" spans="1:9" s="7" customFormat="1" ht="15" customHeight="1">
      <c r="A110" s="262"/>
      <c r="B110" s="260"/>
      <c r="C110" s="236"/>
      <c r="D110" s="251"/>
      <c r="E110" s="693" t="s">
        <v>226</v>
      </c>
      <c r="F110" s="694"/>
      <c r="G110" s="694"/>
      <c r="H110" s="694"/>
      <c r="I110" s="695"/>
    </row>
    <row r="111" spans="1:9" s="49" customFormat="1" ht="15" customHeight="1">
      <c r="A111" s="258"/>
      <c r="B111" s="259"/>
      <c r="C111" s="109"/>
      <c r="D111" s="240"/>
      <c r="E111" s="693" t="s">
        <v>249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239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344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229</v>
      </c>
      <c r="F114" s="694"/>
      <c r="G114" s="694"/>
      <c r="H114" s="694"/>
      <c r="I114" s="695"/>
    </row>
    <row r="115" spans="1:9" ht="15" customHeight="1">
      <c r="E115" s="693" t="s">
        <v>304</v>
      </c>
      <c r="F115" s="694"/>
      <c r="G115" s="694"/>
      <c r="H115" s="694"/>
      <c r="I115" s="695"/>
    </row>
    <row r="116" spans="1:9" ht="15" customHeight="1" thickBot="1"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4</v>
      </c>
      <c r="F121" s="718">
        <v>2</v>
      </c>
      <c r="G121" s="719"/>
      <c r="H121" s="655">
        <v>8537.0300000000007</v>
      </c>
      <c r="I121" s="644"/>
    </row>
    <row r="122" spans="1:9">
      <c r="E122" s="69"/>
      <c r="F122" s="671"/>
      <c r="G122" s="671"/>
      <c r="H122" s="659"/>
      <c r="I122" s="639"/>
    </row>
    <row r="123" spans="1:9">
      <c r="E123" s="69"/>
      <c r="F123" s="629"/>
      <c r="G123" s="653"/>
      <c r="H123" s="659"/>
      <c r="I123" s="639"/>
    </row>
    <row r="124" spans="1:9">
      <c r="E124" s="66"/>
      <c r="F124" s="629"/>
      <c r="G124" s="653"/>
      <c r="H124" s="659"/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66"/>
      <c r="F127" s="657"/>
      <c r="G127" s="658"/>
      <c r="H127" s="659"/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8537.0300000000007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-187077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254953</v>
      </c>
      <c r="G138" s="159">
        <f>+C70</f>
        <v>258697</v>
      </c>
      <c r="H138" s="159">
        <f>+C65</f>
        <v>248583.99459999998</v>
      </c>
      <c r="I138" s="160">
        <f>+G138-H138</f>
        <v>10113.005400000024</v>
      </c>
    </row>
    <row r="139" spans="5:9" ht="15.95" customHeight="1">
      <c r="E139" s="188" t="s">
        <v>306</v>
      </c>
      <c r="F139" s="189"/>
      <c r="G139" s="156">
        <f>+G138/F138</f>
        <v>1.0146850595992203</v>
      </c>
      <c r="H139" s="156">
        <f>+H138/F138</f>
        <v>0.97501890387640067</v>
      </c>
      <c r="I139" s="64"/>
    </row>
    <row r="140" spans="5:9" ht="15.95" customHeight="1">
      <c r="E140" s="124" t="s">
        <v>78</v>
      </c>
      <c r="F140" s="161">
        <f>+C75</f>
        <v>474219.69</v>
      </c>
      <c r="G140" s="161">
        <f>+C83</f>
        <v>482290.34</v>
      </c>
      <c r="H140" s="161">
        <f>+F140-D76-D77-D78-D80</f>
        <v>469868.69</v>
      </c>
      <c r="I140" s="160">
        <f>+G140-H140</f>
        <v>12421.650000000023</v>
      </c>
    </row>
    <row r="141" spans="5:9" ht="15.95" customHeight="1" thickBot="1">
      <c r="E141" s="190" t="s">
        <v>306</v>
      </c>
      <c r="F141" s="191"/>
      <c r="G141" s="157">
        <f>+G140/F140</f>
        <v>1.0170187998731137</v>
      </c>
      <c r="H141" s="157">
        <f>+H140/G140</f>
        <v>0.97424445615062494</v>
      </c>
      <c r="I141" s="158"/>
    </row>
    <row r="142" spans="5:9" ht="15.95" customHeight="1" thickBot="1">
      <c r="E142" s="147" t="s">
        <v>308</v>
      </c>
      <c r="F142" s="162">
        <f>+F140+F138</f>
        <v>729172.69</v>
      </c>
      <c r="G142" s="162">
        <f>+G140+G138</f>
        <v>740987.34000000008</v>
      </c>
      <c r="H142" s="162">
        <f>+H140+H138</f>
        <v>718452.68460000004</v>
      </c>
      <c r="I142" s="196">
        <f>+I140+I138</f>
        <v>22534.655400000047</v>
      </c>
    </row>
    <row r="143" spans="5:9" ht="15.95" customHeight="1" thickBot="1">
      <c r="E143" s="625" t="s">
        <v>306</v>
      </c>
      <c r="F143" s="626"/>
      <c r="G143" s="149">
        <f>+G142/F142</f>
        <v>1.0162028147269204</v>
      </c>
      <c r="H143" s="149">
        <f>+H142/G142</f>
        <v>0.96958833952547685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-164542.34459999995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9660.23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-153082.11459999994</v>
      </c>
    </row>
  </sheetData>
  <mergeCells count="44">
    <mergeCell ref="E146:H146"/>
    <mergeCell ref="H128:I128"/>
    <mergeCell ref="H129:I129"/>
    <mergeCell ref="F127:G127"/>
    <mergeCell ref="H127:I127"/>
    <mergeCell ref="E143:F143"/>
    <mergeCell ref="E144:H144"/>
    <mergeCell ref="H130:I130"/>
    <mergeCell ref="H131:I131"/>
    <mergeCell ref="E134:I134"/>
    <mergeCell ref="E136:H136"/>
    <mergeCell ref="F124:G124"/>
    <mergeCell ref="H124:I124"/>
    <mergeCell ref="F125:G125"/>
    <mergeCell ref="H125:I125"/>
    <mergeCell ref="F126:G126"/>
    <mergeCell ref="H126:I126"/>
    <mergeCell ref="H123:I123"/>
    <mergeCell ref="F120:G120"/>
    <mergeCell ref="H120:I120"/>
    <mergeCell ref="F121:G121"/>
    <mergeCell ref="H121:I121"/>
    <mergeCell ref="E103:I103"/>
    <mergeCell ref="F104:H104"/>
    <mergeCell ref="E114:I114"/>
    <mergeCell ref="E115:I115"/>
    <mergeCell ref="E105:I105"/>
    <mergeCell ref="E107:I107"/>
    <mergeCell ref="E108:I108"/>
    <mergeCell ref="E109:I109"/>
    <mergeCell ref="A1:C1"/>
    <mergeCell ref="A114:B114"/>
    <mergeCell ref="A3:B3"/>
    <mergeCell ref="A113:B113"/>
    <mergeCell ref="E147:H147"/>
    <mergeCell ref="E116:I116"/>
    <mergeCell ref="E119:I119"/>
    <mergeCell ref="E110:I110"/>
    <mergeCell ref="E111:I111"/>
    <mergeCell ref="E112:I112"/>
    <mergeCell ref="E113:I113"/>
    <mergeCell ref="F122:G122"/>
    <mergeCell ref="H122:I122"/>
    <mergeCell ref="F123:G123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9"/>
  <sheetViews>
    <sheetView zoomScaleNormal="130" workbookViewId="0">
      <pane xSplit="2" ySplit="5" topLeftCell="F145" activePane="bottomRight" state="frozenSplit"/>
      <selection pane="topRight" activeCell="G1" sqref="G1"/>
      <selection pane="bottomLeft" activeCell="A14" sqref="A14"/>
      <selection pane="bottomRight" activeCell="E100" sqref="E100:K150"/>
    </sheetView>
  </sheetViews>
  <sheetFormatPr defaultRowHeight="12.75"/>
  <cols>
    <col min="1" max="1" width="6.7109375" customWidth="1"/>
    <col min="2" max="2" width="63.5703125" customWidth="1"/>
    <col min="3" max="3" width="15.85546875" customWidth="1"/>
    <col min="4" max="4" width="12.42578125" style="32" customWidth="1"/>
    <col min="5" max="8" width="16.7109375" customWidth="1"/>
    <col min="9" max="9" width="12.7109375" customWidth="1"/>
  </cols>
  <sheetData>
    <row r="1" spans="1:4" s="2" customFormat="1" ht="20.25" customHeight="1">
      <c r="A1" s="656" t="s">
        <v>385</v>
      </c>
      <c r="B1" s="656"/>
      <c r="C1" s="656"/>
      <c r="D1" s="116"/>
    </row>
    <row r="2" spans="1:4" s="21" customFormat="1" ht="15" customHeight="1">
      <c r="A2" s="252"/>
      <c r="B2" s="152" t="s">
        <v>257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265"/>
      <c r="B4" s="267" t="s">
        <v>207</v>
      </c>
      <c r="D4" s="396"/>
    </row>
    <row r="5" spans="1:4" s="3" customFormat="1" ht="70.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9.5" customHeight="1">
      <c r="A6" s="206"/>
      <c r="B6" s="263" t="s">
        <v>96</v>
      </c>
      <c r="C6" s="238"/>
      <c r="D6" s="397"/>
    </row>
    <row r="7" spans="1:4" s="41" customFormat="1" ht="16.5" customHeight="1">
      <c r="A7" s="39">
        <v>1</v>
      </c>
      <c r="B7" s="212" t="s">
        <v>205</v>
      </c>
      <c r="C7" s="165">
        <v>483998.43399999995</v>
      </c>
      <c r="D7" s="397"/>
    </row>
    <row r="8" spans="1:4" s="34" customFormat="1" ht="11.25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59677.255999999994</v>
      </c>
      <c r="D9" s="332"/>
    </row>
    <row r="10" spans="1:4" s="16" customFormat="1" ht="15" hidden="1" customHeight="1">
      <c r="A10" s="95" t="s">
        <v>95</v>
      </c>
      <c r="B10" s="216" t="s">
        <v>155</v>
      </c>
      <c r="C10" s="88">
        <v>46152.555999999997</v>
      </c>
      <c r="D10" s="399"/>
    </row>
    <row r="11" spans="1:4" s="16" customFormat="1" ht="12.95" hidden="1" customHeight="1">
      <c r="A11" s="95" t="s">
        <v>21</v>
      </c>
      <c r="B11" s="218" t="s">
        <v>153</v>
      </c>
      <c r="C11" s="88">
        <v>10728.900000000001</v>
      </c>
      <c r="D11" s="399"/>
    </row>
    <row r="12" spans="1:4" s="16" customFormat="1" ht="12.95" hidden="1" customHeight="1">
      <c r="A12" s="95" t="s">
        <v>22</v>
      </c>
      <c r="B12" s="216" t="s">
        <v>18</v>
      </c>
      <c r="C12" s="88">
        <v>1773.56</v>
      </c>
      <c r="D12" s="399"/>
    </row>
    <row r="13" spans="1:4" s="16" customFormat="1" ht="12.95" hidden="1" customHeight="1">
      <c r="A13" s="95" t="s">
        <v>23</v>
      </c>
      <c r="B13" s="216" t="s">
        <v>19</v>
      </c>
      <c r="C13" s="88">
        <v>0</v>
      </c>
      <c r="D13" s="39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2.95" hidden="1" customHeight="1">
      <c r="A16" s="95" t="s">
        <v>26</v>
      </c>
      <c r="B16" s="216" t="s">
        <v>103</v>
      </c>
      <c r="C16" s="88">
        <v>1022.24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92993.64</v>
      </c>
      <c r="D17" s="332"/>
    </row>
    <row r="18" spans="1:4" s="16" customFormat="1" ht="15.95" hidden="1" customHeight="1">
      <c r="A18" s="95" t="s">
        <v>28</v>
      </c>
      <c r="B18" s="216" t="s">
        <v>29</v>
      </c>
      <c r="C18" s="88">
        <v>91946.04</v>
      </c>
      <c r="D18" s="400"/>
    </row>
    <row r="19" spans="1:4" s="16" customFormat="1" ht="15.95" hidden="1" customHeight="1">
      <c r="A19" s="95" t="s">
        <v>31</v>
      </c>
      <c r="B19" s="216" t="s">
        <v>104</v>
      </c>
      <c r="C19" s="88">
        <v>123</v>
      </c>
      <c r="D19" s="400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5.95" hidden="1" customHeight="1">
      <c r="A21" s="95" t="s">
        <v>94</v>
      </c>
      <c r="B21" s="214" t="s">
        <v>33</v>
      </c>
      <c r="C21" s="88">
        <v>924.59999999999991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93032.832000000009</v>
      </c>
      <c r="D22" s="332"/>
    </row>
    <row r="23" spans="1:4" s="16" customFormat="1" ht="15.95" hidden="1" customHeight="1">
      <c r="A23" s="95" t="s">
        <v>41</v>
      </c>
      <c r="B23" s="216" t="s">
        <v>310</v>
      </c>
      <c r="C23" s="88">
        <v>40226.632000000005</v>
      </c>
      <c r="D23" s="39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5.95" hidden="1" customHeight="1">
      <c r="A26" s="95" t="s">
        <v>44</v>
      </c>
      <c r="B26" s="216" t="s">
        <v>97</v>
      </c>
      <c r="C26" s="88">
        <v>52806.200000000004</v>
      </c>
      <c r="D26" s="399"/>
    </row>
    <row r="27" spans="1:4" s="16" customFormat="1" ht="15.95" hidden="1" customHeight="1">
      <c r="A27" s="95" t="s">
        <v>45</v>
      </c>
      <c r="B27" s="216" t="s">
        <v>103</v>
      </c>
      <c r="C27" s="88">
        <v>0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108896.47199999998</v>
      </c>
      <c r="D28" s="332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107297.474</v>
      </c>
      <c r="D31" s="332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95" customHeight="1">
      <c r="A33" s="95" t="s">
        <v>52</v>
      </c>
      <c r="B33" s="274" t="s">
        <v>353</v>
      </c>
      <c r="C33" s="88">
        <v>8840.3040000000001</v>
      </c>
      <c r="D33" s="400"/>
    </row>
    <row r="34" spans="1:4" s="35" customFormat="1" ht="15.95" customHeight="1">
      <c r="A34" s="95" t="s">
        <v>53</v>
      </c>
      <c r="B34" s="214" t="s">
        <v>36</v>
      </c>
      <c r="C34" s="88">
        <v>98457.17</v>
      </c>
      <c r="D34" s="400"/>
    </row>
    <row r="35" spans="1:4" s="34" customFormat="1" ht="15.95" hidden="1" customHeight="1">
      <c r="A35" s="37" t="s">
        <v>55</v>
      </c>
      <c r="B35" s="220" t="s">
        <v>203</v>
      </c>
      <c r="C35" s="67">
        <v>6571</v>
      </c>
      <c r="D35" s="402"/>
    </row>
    <row r="36" spans="1:4" s="34" customFormat="1" ht="15.95" hidden="1" customHeight="1">
      <c r="A36" s="37" t="s">
        <v>56</v>
      </c>
      <c r="B36" s="221" t="s">
        <v>81</v>
      </c>
      <c r="C36" s="67">
        <v>10612.5</v>
      </c>
      <c r="D36" s="402"/>
    </row>
    <row r="37" spans="1:4" s="34" customFormat="1" ht="15.95" hidden="1" customHeight="1">
      <c r="A37" s="37" t="s">
        <v>58</v>
      </c>
      <c r="B37" s="221" t="s">
        <v>82</v>
      </c>
      <c r="C37" s="67">
        <v>73022.009999999995</v>
      </c>
      <c r="D37" s="402"/>
    </row>
    <row r="38" spans="1:4" s="34" customFormat="1" ht="15.95" hidden="1" customHeight="1">
      <c r="A38" s="37" t="s">
        <v>60</v>
      </c>
      <c r="B38" s="222" t="s">
        <v>83</v>
      </c>
      <c r="C38" s="67">
        <v>8251.66</v>
      </c>
      <c r="D38" s="402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22100.760000000002</v>
      </c>
      <c r="D40" s="427"/>
    </row>
    <row r="41" spans="1:4" s="41" customFormat="1" ht="24" customHeight="1">
      <c r="A41" s="39" t="s">
        <v>34</v>
      </c>
      <c r="B41" s="212" t="s">
        <v>98</v>
      </c>
      <c r="C41" s="46">
        <v>38329.691000000006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8955.3060000000005</v>
      </c>
      <c r="D42" s="332"/>
    </row>
    <row r="43" spans="1:4" s="52" customFormat="1" ht="12.75" hidden="1" customHeight="1">
      <c r="A43" s="95" t="s">
        <v>146</v>
      </c>
      <c r="B43" s="216" t="s">
        <v>18</v>
      </c>
      <c r="C43" s="88">
        <v>1581.096</v>
      </c>
      <c r="D43" s="404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404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404"/>
    </row>
    <row r="46" spans="1:4" s="52" customFormat="1" ht="12.75" hidden="1" customHeight="1">
      <c r="A46" s="95" t="s">
        <v>149</v>
      </c>
      <c r="B46" s="216" t="s">
        <v>19</v>
      </c>
      <c r="C46" s="88">
        <v>1945.9</v>
      </c>
      <c r="D46" s="404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2.75" hidden="1" customHeight="1">
      <c r="A48" s="95" t="s">
        <v>151</v>
      </c>
      <c r="B48" s="216" t="s">
        <v>93</v>
      </c>
      <c r="C48" s="88">
        <v>3200</v>
      </c>
      <c r="D48" s="404"/>
    </row>
    <row r="49" spans="1:4" s="52" customFormat="1" ht="12.75" hidden="1" customHeight="1">
      <c r="A49" s="95" t="s">
        <v>152</v>
      </c>
      <c r="B49" s="216" t="s">
        <v>103</v>
      </c>
      <c r="C49" s="88">
        <v>2228.31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14524.17</v>
      </c>
      <c r="D50" s="405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5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5.95" customHeight="1">
      <c r="A53" s="95" t="s">
        <v>63</v>
      </c>
      <c r="B53" s="214" t="s">
        <v>36</v>
      </c>
      <c r="C53" s="88">
        <v>14524.17</v>
      </c>
      <c r="D53" s="400"/>
    </row>
    <row r="54" spans="1:4" s="36" customFormat="1" ht="15.95" hidden="1" customHeight="1">
      <c r="A54" s="232" t="s">
        <v>64</v>
      </c>
      <c r="B54" s="220" t="s">
        <v>203</v>
      </c>
      <c r="C54" s="67">
        <v>1843.43</v>
      </c>
      <c r="D54" s="406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5.95" hidden="1" customHeight="1">
      <c r="A56" s="232" t="s">
        <v>66</v>
      </c>
      <c r="B56" s="221" t="s">
        <v>82</v>
      </c>
      <c r="C56" s="67">
        <v>2078.64</v>
      </c>
      <c r="D56" s="406"/>
    </row>
    <row r="57" spans="1:4" s="36" customFormat="1" ht="15.95" hidden="1" customHeight="1">
      <c r="A57" s="232" t="s">
        <v>67</v>
      </c>
      <c r="B57" s="222" t="s">
        <v>83</v>
      </c>
      <c r="C57" s="67">
        <v>10602.1</v>
      </c>
      <c r="D57" s="406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14850.215</v>
      </c>
      <c r="D59" s="407"/>
    </row>
    <row r="60" spans="1:4" s="41" customFormat="1" ht="17.25" customHeight="1">
      <c r="A60" s="39" t="s">
        <v>354</v>
      </c>
      <c r="B60" s="212" t="s">
        <v>377</v>
      </c>
      <c r="C60" s="46">
        <v>82375.559999999983</v>
      </c>
      <c r="D60" s="332"/>
    </row>
    <row r="61" spans="1:4" s="41" customFormat="1" ht="24.75" customHeight="1">
      <c r="A61" s="39" t="s">
        <v>358</v>
      </c>
      <c r="B61" s="212" t="s">
        <v>371</v>
      </c>
      <c r="C61" s="46">
        <v>42192.36</v>
      </c>
      <c r="D61" s="332"/>
    </row>
    <row r="62" spans="1:4" s="42" customFormat="1" ht="12">
      <c r="A62" s="51" t="s">
        <v>361</v>
      </c>
      <c r="B62" s="79" t="s">
        <v>279</v>
      </c>
      <c r="C62" s="46">
        <v>608566.35399999993</v>
      </c>
      <c r="D62" s="408"/>
    </row>
    <row r="63" spans="1:4" s="42" customFormat="1" ht="12">
      <c r="A63" s="51" t="s">
        <v>362</v>
      </c>
      <c r="B63" s="79" t="s">
        <v>99</v>
      </c>
      <c r="C63" s="46">
        <v>38329.691000000006</v>
      </c>
      <c r="D63" s="385"/>
    </row>
    <row r="64" spans="1:4" s="42" customFormat="1" ht="16.5" customHeight="1" thickBot="1">
      <c r="A64" s="43" t="s">
        <v>364</v>
      </c>
      <c r="B64" s="347" t="s">
        <v>235</v>
      </c>
      <c r="C64" s="92"/>
      <c r="D64" s="428"/>
    </row>
    <row r="65" spans="1:4" s="42" customFormat="1" ht="27" customHeight="1" thickBot="1">
      <c r="A65" s="51" t="s">
        <v>365</v>
      </c>
      <c r="B65" s="227" t="s">
        <v>218</v>
      </c>
      <c r="C65" s="257">
        <v>646896.04499999993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-228684</v>
      </c>
      <c r="D66" s="385"/>
    </row>
    <row r="67" spans="1:4" s="41" customFormat="1" ht="18" customHeight="1">
      <c r="A67" s="43" t="s">
        <v>367</v>
      </c>
      <c r="B67" s="229" t="s">
        <v>71</v>
      </c>
      <c r="C67" s="336">
        <v>659633.31999999995</v>
      </c>
      <c r="D67" s="410"/>
    </row>
    <row r="68" spans="1:4" s="53" customFormat="1" ht="14.25" hidden="1" customHeight="1">
      <c r="A68" s="96" t="s">
        <v>86</v>
      </c>
      <c r="B68" s="44" t="s">
        <v>85</v>
      </c>
      <c r="C68" s="88">
        <v>629368</v>
      </c>
      <c r="D68" s="411"/>
    </row>
    <row r="69" spans="1:4" s="54" customFormat="1" ht="14.25" hidden="1" customHeight="1">
      <c r="A69" s="96" t="s">
        <v>87</v>
      </c>
      <c r="B69" s="44" t="s">
        <v>90</v>
      </c>
      <c r="C69" s="88">
        <v>30265.319999999996</v>
      </c>
      <c r="D69" s="411"/>
    </row>
    <row r="70" spans="1:4" s="41" customFormat="1" ht="18.75" customHeight="1" thickBot="1">
      <c r="A70" s="43" t="s">
        <v>368</v>
      </c>
      <c r="B70" s="229" t="s">
        <v>74</v>
      </c>
      <c r="C70" s="336">
        <v>664464.31999999995</v>
      </c>
      <c r="D70" s="382"/>
    </row>
    <row r="71" spans="1:4" s="45" customFormat="1" ht="15" hidden="1" customHeight="1">
      <c r="A71" s="96" t="s">
        <v>88</v>
      </c>
      <c r="B71" s="44" t="s">
        <v>85</v>
      </c>
      <c r="C71" s="209">
        <v>634199</v>
      </c>
      <c r="D71" s="412"/>
    </row>
    <row r="72" spans="1:4" s="45" customFormat="1" ht="15" hidden="1" customHeight="1" thickBot="1">
      <c r="A72" s="96" t="s">
        <v>89</v>
      </c>
      <c r="B72" s="44" t="s">
        <v>90</v>
      </c>
      <c r="C72" s="279">
        <v>30265.319999999996</v>
      </c>
      <c r="D72" s="412"/>
    </row>
    <row r="73" spans="1:4" s="42" customFormat="1" ht="24" customHeight="1" thickBot="1">
      <c r="A73" s="39" t="s">
        <v>369</v>
      </c>
      <c r="B73" s="230" t="s">
        <v>350</v>
      </c>
      <c r="C73" s="169">
        <v>-211115.72499999998</v>
      </c>
      <c r="D73" s="385"/>
    </row>
    <row r="74" spans="1:4" s="8" customFormat="1" ht="16.5" customHeight="1">
      <c r="A74" s="206"/>
      <c r="B74" s="207" t="s">
        <v>370</v>
      </c>
      <c r="C74" s="97"/>
      <c r="D74" s="413"/>
    </row>
    <row r="75" spans="1:4" s="8" customFormat="1" ht="15.75" customHeight="1">
      <c r="A75" s="103"/>
      <c r="B75" s="104" t="s">
        <v>349</v>
      </c>
      <c r="C75" s="31">
        <v>1320855</v>
      </c>
      <c r="D75" s="424"/>
    </row>
    <row r="76" spans="1:4" s="10" customFormat="1" ht="12" customHeight="1">
      <c r="A76" s="28"/>
      <c r="B76" s="6" t="s">
        <v>378</v>
      </c>
      <c r="C76" s="283">
        <v>738987</v>
      </c>
      <c r="D76" s="358"/>
    </row>
    <row r="77" spans="1:4" s="10" customFormat="1" ht="12" customHeight="1">
      <c r="A77" s="28"/>
      <c r="B77" s="6" t="s">
        <v>379</v>
      </c>
      <c r="C77" s="283">
        <v>97403</v>
      </c>
      <c r="D77" s="358">
        <v>-11391</v>
      </c>
    </row>
    <row r="78" spans="1:4" s="10" customFormat="1" ht="12" customHeight="1">
      <c r="A78" s="28"/>
      <c r="B78" s="6" t="s">
        <v>380</v>
      </c>
      <c r="C78" s="283">
        <v>339669</v>
      </c>
      <c r="D78" s="358">
        <v>-23012</v>
      </c>
    </row>
    <row r="79" spans="1:4" s="10" customFormat="1" ht="12" customHeight="1">
      <c r="A79" s="28"/>
      <c r="B79" s="6" t="s">
        <v>280</v>
      </c>
      <c r="C79" s="283">
        <v>7593</v>
      </c>
      <c r="D79" s="358"/>
    </row>
    <row r="80" spans="1:4" s="10" customFormat="1" ht="12" customHeight="1">
      <c r="A80" s="28"/>
      <c r="B80" s="6" t="s">
        <v>381</v>
      </c>
      <c r="C80" s="283">
        <v>137203</v>
      </c>
      <c r="D80" s="358">
        <v>-16238</v>
      </c>
    </row>
    <row r="81" spans="1:5" s="49" customFormat="1" ht="16.5" customHeight="1">
      <c r="A81" s="56"/>
      <c r="B81" s="154" t="s">
        <v>281</v>
      </c>
      <c r="C81" s="46">
        <v>1980488.3199999998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1368673</v>
      </c>
      <c r="D83" s="369"/>
    </row>
    <row r="84" spans="1:5" s="10" customFormat="1" ht="12" customHeight="1">
      <c r="A84" s="28"/>
      <c r="B84" s="6" t="s">
        <v>378</v>
      </c>
      <c r="C84" s="283">
        <v>733990</v>
      </c>
      <c r="D84" s="358"/>
    </row>
    <row r="85" spans="1:5" s="10" customFormat="1" ht="12" customHeight="1">
      <c r="A85" s="28"/>
      <c r="B85" s="6" t="s">
        <v>379</v>
      </c>
      <c r="C85" s="283">
        <v>109585</v>
      </c>
      <c r="D85" s="358"/>
    </row>
    <row r="86" spans="1:5" s="10" customFormat="1" ht="12" customHeight="1">
      <c r="A86" s="28"/>
      <c r="B86" s="6" t="s">
        <v>380</v>
      </c>
      <c r="C86" s="283">
        <v>363797</v>
      </c>
      <c r="D86" s="358"/>
    </row>
    <row r="87" spans="1:5" s="10" customFormat="1" ht="12" customHeight="1">
      <c r="A87" s="28"/>
      <c r="B87" s="6" t="s">
        <v>280</v>
      </c>
      <c r="C87" s="283">
        <v>8616</v>
      </c>
      <c r="D87" s="358"/>
    </row>
    <row r="88" spans="1:5" s="10" customFormat="1" ht="12" customHeight="1">
      <c r="A88" s="28"/>
      <c r="B88" s="6" t="s">
        <v>381</v>
      </c>
      <c r="C88" s="283">
        <v>152685</v>
      </c>
      <c r="D88" s="358"/>
    </row>
    <row r="89" spans="1:5" s="49" customFormat="1" ht="17.25" customHeight="1">
      <c r="A89" s="56"/>
      <c r="B89" s="154" t="s">
        <v>282</v>
      </c>
      <c r="C89" s="46">
        <v>2033137.3199999998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1.0265838477653835</v>
      </c>
      <c r="D90" s="358"/>
    </row>
    <row r="91" spans="1:5" s="9" customFormat="1" ht="15.95" customHeight="1">
      <c r="A91" s="12"/>
      <c r="B91" s="154" t="s">
        <v>73</v>
      </c>
      <c r="C91" s="75">
        <v>-52649</v>
      </c>
      <c r="D91" s="425"/>
    </row>
    <row r="92" spans="1:5" s="10" customFormat="1" ht="15.95" customHeight="1">
      <c r="A92" s="28"/>
      <c r="B92" s="226" t="s">
        <v>272</v>
      </c>
      <c r="C92" s="86">
        <v>-47818</v>
      </c>
      <c r="D92" s="358"/>
    </row>
    <row r="93" spans="1:5" s="10" customFormat="1" ht="15.95" customHeight="1">
      <c r="A93" s="28"/>
      <c r="B93" s="226" t="s">
        <v>271</v>
      </c>
      <c r="C93" s="87">
        <v>-4831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1645</v>
      </c>
      <c r="D96" s="260"/>
    </row>
    <row r="97" spans="1:9" s="10" customFormat="1" ht="15.95" customHeight="1" thickBot="1">
      <c r="A97" s="28"/>
      <c r="B97" s="14" t="s">
        <v>209</v>
      </c>
      <c r="C97" s="303">
        <v>9411</v>
      </c>
      <c r="D97" s="260"/>
    </row>
    <row r="98" spans="1:9" s="17" customFormat="1" ht="15.95" customHeight="1">
      <c r="A98" s="105"/>
      <c r="B98" s="171" t="s">
        <v>212</v>
      </c>
      <c r="C98" s="299">
        <v>11056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1498</v>
      </c>
      <c r="D100" s="260"/>
    </row>
    <row r="101" spans="1:9" s="10" customFormat="1" ht="15.95" customHeight="1" thickBot="1">
      <c r="A101" s="28"/>
      <c r="B101" s="14" t="s">
        <v>209</v>
      </c>
      <c r="C101" s="303">
        <v>8915</v>
      </c>
      <c r="D101" s="260"/>
    </row>
    <row r="102" spans="1:9" s="17" customFormat="1" ht="15.95" customHeight="1">
      <c r="A102" s="105"/>
      <c r="B102" s="171" t="s">
        <v>212</v>
      </c>
      <c r="C102" s="299">
        <v>10413</v>
      </c>
      <c r="D102" s="417"/>
    </row>
    <row r="103" spans="1:9" s="7" customFormat="1" ht="30" customHeight="1">
      <c r="A103" s="239"/>
      <c r="B103" s="115"/>
      <c r="C103" s="281"/>
      <c r="D103" s="251"/>
      <c r="E103" s="697" t="s">
        <v>75</v>
      </c>
      <c r="F103" s="697"/>
      <c r="G103" s="697"/>
      <c r="H103" s="697"/>
      <c r="I103" s="697"/>
    </row>
    <row r="104" spans="1:9" s="49" customFormat="1" ht="24.95" customHeight="1">
      <c r="A104" s="240"/>
      <c r="B104" s="110"/>
      <c r="C104" s="280"/>
      <c r="D104" s="240"/>
      <c r="E104" s="129"/>
      <c r="F104" s="697" t="str">
        <f>+B2</f>
        <v xml:space="preserve"> ул. Короленко, д. 22</v>
      </c>
      <c r="G104" s="697"/>
      <c r="H104" s="697"/>
      <c r="I104" s="129"/>
    </row>
    <row r="105" spans="1:9" s="49" customFormat="1" ht="15.75" customHeight="1">
      <c r="A105" s="241"/>
      <c r="B105" s="111"/>
      <c r="C105" s="280"/>
      <c r="D105" s="240"/>
      <c r="E105" s="585" t="s">
        <v>79</v>
      </c>
      <c r="F105" s="585"/>
      <c r="G105" s="585"/>
      <c r="H105" s="585"/>
      <c r="I105" s="585"/>
    </row>
    <row r="106" spans="1:9" s="49" customFormat="1" ht="9.75" customHeight="1" thickBot="1">
      <c r="A106" s="241"/>
      <c r="B106" s="111"/>
      <c r="C106" s="280"/>
      <c r="D106" s="240"/>
      <c r="E106" s="131"/>
      <c r="F106" s="131"/>
      <c r="G106" s="131"/>
      <c r="H106" s="131"/>
      <c r="I106" s="131"/>
    </row>
    <row r="107" spans="1:9" s="49" customFormat="1" ht="15" customHeight="1">
      <c r="A107" s="241"/>
      <c r="B107" s="111"/>
      <c r="C107" s="280"/>
      <c r="D107" s="240"/>
      <c r="E107" s="699" t="s">
        <v>347</v>
      </c>
      <c r="F107" s="700"/>
      <c r="G107" s="700"/>
      <c r="H107" s="700"/>
      <c r="I107" s="701"/>
    </row>
    <row r="108" spans="1:9" s="49" customFormat="1" ht="15" customHeight="1">
      <c r="A108" s="241"/>
      <c r="B108" s="111"/>
      <c r="C108" s="280"/>
      <c r="D108" s="240"/>
      <c r="E108" s="702" t="s">
        <v>345</v>
      </c>
      <c r="F108" s="703"/>
      <c r="G108" s="703"/>
      <c r="H108" s="703"/>
      <c r="I108" s="704"/>
    </row>
    <row r="109" spans="1:9" s="49" customFormat="1" ht="15" customHeight="1">
      <c r="A109" s="241"/>
      <c r="B109" s="111"/>
      <c r="C109" s="280"/>
      <c r="D109" s="240"/>
      <c r="E109" s="693" t="s">
        <v>346</v>
      </c>
      <c r="F109" s="694"/>
      <c r="G109" s="694"/>
      <c r="H109" s="694"/>
      <c r="I109" s="695"/>
    </row>
    <row r="110" spans="1:9" s="49" customFormat="1" ht="15" customHeight="1">
      <c r="A110" s="241"/>
      <c r="B110" s="111"/>
      <c r="C110" s="280"/>
      <c r="D110" s="240"/>
      <c r="E110" s="693" t="s">
        <v>258</v>
      </c>
      <c r="F110" s="694"/>
      <c r="G110" s="694"/>
      <c r="H110" s="694"/>
      <c r="I110" s="695"/>
    </row>
    <row r="111" spans="1:9" s="7" customFormat="1" ht="15" customHeight="1">
      <c r="A111" s="250"/>
      <c r="B111" s="111"/>
      <c r="C111" s="280"/>
      <c r="D111" s="251"/>
      <c r="E111" s="693" t="s">
        <v>245</v>
      </c>
      <c r="F111" s="694"/>
      <c r="G111" s="694"/>
      <c r="H111" s="694"/>
      <c r="I111" s="695"/>
    </row>
    <row r="112" spans="1:9" s="7" customFormat="1" ht="15" customHeight="1">
      <c r="A112" s="250"/>
      <c r="B112" s="111"/>
      <c r="C112" s="280"/>
      <c r="D112" s="251"/>
      <c r="E112" s="693" t="s">
        <v>259</v>
      </c>
      <c r="F112" s="694"/>
      <c r="G112" s="694"/>
      <c r="H112" s="694"/>
      <c r="I112" s="695"/>
    </row>
    <row r="113" spans="1:9" s="7" customFormat="1" ht="15" customHeight="1">
      <c r="A113" s="250"/>
      <c r="B113" s="241"/>
      <c r="C113" s="280"/>
      <c r="D113" s="251"/>
      <c r="E113" s="693" t="s">
        <v>260</v>
      </c>
      <c r="F113" s="694"/>
      <c r="G113" s="694"/>
      <c r="H113" s="694"/>
      <c r="I113" s="695"/>
    </row>
    <row r="114" spans="1:9" s="49" customFormat="1" ht="15" customHeight="1">
      <c r="A114" s="258"/>
      <c r="B114" s="259"/>
      <c r="C114" s="280"/>
      <c r="D114" s="240"/>
      <c r="E114" s="693" t="s">
        <v>229</v>
      </c>
      <c r="F114" s="694"/>
      <c r="G114" s="694"/>
      <c r="H114" s="694"/>
      <c r="I114" s="695"/>
    </row>
    <row r="115" spans="1:9" ht="15" customHeight="1">
      <c r="A115" s="246"/>
      <c r="B115" s="116"/>
      <c r="C115" s="277"/>
      <c r="D115" s="116"/>
      <c r="E115" s="693" t="s">
        <v>304</v>
      </c>
      <c r="F115" s="694"/>
      <c r="G115" s="694"/>
      <c r="H115" s="694"/>
      <c r="I115" s="695"/>
    </row>
    <row r="116" spans="1:9" s="7" customFormat="1" ht="15" customHeight="1" thickBot="1">
      <c r="A116" s="663"/>
      <c r="B116" s="663"/>
      <c r="C116" s="280"/>
      <c r="D116" s="251"/>
      <c r="E116" s="686" t="s">
        <v>373</v>
      </c>
      <c r="F116" s="687"/>
      <c r="G116" s="687"/>
      <c r="H116" s="687"/>
      <c r="I116" s="688"/>
    </row>
    <row r="117" spans="1:9" s="7" customFormat="1" ht="15" customHeight="1">
      <c r="A117" s="664"/>
      <c r="B117" s="664"/>
      <c r="C117" s="280"/>
      <c r="D117" s="251"/>
      <c r="E117" s="119"/>
      <c r="F117" s="101"/>
      <c r="G117" s="118"/>
      <c r="H117" s="118"/>
      <c r="I117" s="118"/>
    </row>
    <row r="118" spans="1:9" ht="15" customHeight="1" thickBot="1">
      <c r="C118" s="27"/>
      <c r="E118" s="119"/>
      <c r="F118" s="101"/>
      <c r="G118" s="118"/>
      <c r="H118" s="118"/>
      <c r="I118" s="118"/>
    </row>
    <row r="119" spans="1:9" ht="24.95" customHeight="1" thickBot="1">
      <c r="C119" s="27"/>
      <c r="E119" s="598" t="s">
        <v>317</v>
      </c>
      <c r="F119" s="599"/>
      <c r="G119" s="599"/>
      <c r="H119" s="599"/>
      <c r="I119" s="600"/>
    </row>
    <row r="120" spans="1:9" ht="24.95" customHeight="1" thickBot="1">
      <c r="C120" s="27"/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C121" s="27"/>
      <c r="E121" s="69">
        <v>4</v>
      </c>
      <c r="F121" s="718">
        <v>34</v>
      </c>
      <c r="G121" s="719"/>
      <c r="H121" s="655">
        <v>132471.51</v>
      </c>
      <c r="I121" s="644"/>
    </row>
    <row r="122" spans="1:9">
      <c r="C122" s="27"/>
      <c r="E122" s="69">
        <v>30</v>
      </c>
      <c r="F122" s="671">
        <v>6</v>
      </c>
      <c r="G122" s="671"/>
      <c r="H122" s="659">
        <v>11832.17</v>
      </c>
      <c r="I122" s="639"/>
    </row>
    <row r="123" spans="1:9">
      <c r="E123" s="69">
        <v>35</v>
      </c>
      <c r="F123" s="629">
        <v>6</v>
      </c>
      <c r="G123" s="653"/>
      <c r="H123" s="659">
        <v>14984.63</v>
      </c>
      <c r="I123" s="639"/>
    </row>
    <row r="124" spans="1:9">
      <c r="E124" s="66" t="s">
        <v>296</v>
      </c>
      <c r="F124" s="629">
        <v>6</v>
      </c>
      <c r="G124" s="653"/>
      <c r="H124" s="659">
        <v>13587.06</v>
      </c>
      <c r="I124" s="639"/>
    </row>
    <row r="125" spans="1:9">
      <c r="E125" s="66" t="s">
        <v>261</v>
      </c>
      <c r="F125" s="629">
        <v>56</v>
      </c>
      <c r="G125" s="653"/>
      <c r="H125" s="659">
        <v>142352.66</v>
      </c>
      <c r="I125" s="639"/>
    </row>
    <row r="126" spans="1:9">
      <c r="E126" s="66" t="s">
        <v>292</v>
      </c>
      <c r="F126" s="657">
        <v>8</v>
      </c>
      <c r="G126" s="658"/>
      <c r="H126" s="659">
        <v>19513.689999999999</v>
      </c>
      <c r="I126" s="639"/>
    </row>
    <row r="127" spans="1:9">
      <c r="E127" s="66" t="s">
        <v>293</v>
      </c>
      <c r="F127" s="657">
        <v>71</v>
      </c>
      <c r="G127" s="658"/>
      <c r="H127" s="659">
        <v>164927.96</v>
      </c>
      <c r="I127" s="639"/>
    </row>
    <row r="128" spans="1:9">
      <c r="E128" s="179"/>
      <c r="F128" s="684"/>
      <c r="G128" s="685"/>
      <c r="H128" s="723"/>
      <c r="I128" s="724"/>
    </row>
    <row r="129" spans="5:9">
      <c r="E129" s="179"/>
      <c r="F129" s="714"/>
      <c r="G129" s="727"/>
      <c r="H129" s="725"/>
      <c r="I129" s="726"/>
    </row>
    <row r="130" spans="5:9" ht="13.5" thickBot="1">
      <c r="E130" s="184"/>
      <c r="F130" s="716"/>
      <c r="G130" s="730"/>
      <c r="H130" s="728"/>
      <c r="I130" s="729"/>
    </row>
    <row r="131" spans="5:9" ht="13.5" thickBot="1">
      <c r="E131" s="130"/>
      <c r="F131" s="732" t="s">
        <v>383</v>
      </c>
      <c r="G131" s="733"/>
      <c r="H131" s="680">
        <f>SUM(H121:H130)</f>
        <v>499669.68000000005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8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-228684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659633.31999999995</v>
      </c>
      <c r="G138" s="159">
        <f>+C70</f>
        <v>664464.31999999995</v>
      </c>
      <c r="H138" s="159">
        <f>+C65</f>
        <v>646896.04499999993</v>
      </c>
      <c r="I138" s="160">
        <f>+G138-H138</f>
        <v>17568.275000000023</v>
      </c>
    </row>
    <row r="139" spans="5:9" ht="15.95" customHeight="1">
      <c r="E139" s="188" t="s">
        <v>306</v>
      </c>
      <c r="F139" s="189"/>
      <c r="G139" s="156">
        <f>+G138/F138</f>
        <v>1.007323765876472</v>
      </c>
      <c r="H139" s="156">
        <f>+H138/F138</f>
        <v>0.98069037052282315</v>
      </c>
      <c r="I139" s="64"/>
    </row>
    <row r="140" spans="5:9" ht="15.95" customHeight="1">
      <c r="E140" s="124" t="s">
        <v>78</v>
      </c>
      <c r="F140" s="161">
        <f>+C75</f>
        <v>1320855</v>
      </c>
      <c r="G140" s="161">
        <f>+C83</f>
        <v>1368673</v>
      </c>
      <c r="H140" s="161">
        <f>+F140-D76-D77-D78-D80</f>
        <v>1371496</v>
      </c>
      <c r="I140" s="160">
        <f>+G140-H140</f>
        <v>-2823</v>
      </c>
    </row>
    <row r="141" spans="5:9" ht="15.95" customHeight="1" thickBot="1">
      <c r="E141" s="190" t="s">
        <v>306</v>
      </c>
      <c r="F141" s="191"/>
      <c r="G141" s="157">
        <f>+G140/F140</f>
        <v>1.0362023083533014</v>
      </c>
      <c r="H141" s="157">
        <f>+H140/G140</f>
        <v>1.0020625817854227</v>
      </c>
      <c r="I141" s="158"/>
    </row>
    <row r="142" spans="5:9" ht="15.95" customHeight="1" thickBot="1">
      <c r="E142" s="147" t="s">
        <v>308</v>
      </c>
      <c r="F142" s="162">
        <f>+F140+F138</f>
        <v>1980488.3199999998</v>
      </c>
      <c r="G142" s="162">
        <f>+G140+G138</f>
        <v>2033137.3199999998</v>
      </c>
      <c r="H142" s="162">
        <f>+H140+H138</f>
        <v>2018392.0449999999</v>
      </c>
      <c r="I142" s="196">
        <f>+I140+I138</f>
        <v>14745.275000000023</v>
      </c>
    </row>
    <row r="143" spans="5:9" ht="15.95" customHeight="1" thickBot="1">
      <c r="E143" s="625" t="s">
        <v>306</v>
      </c>
      <c r="F143" s="626"/>
      <c r="G143" s="149">
        <f>+G142/F142</f>
        <v>1.0265838477653835</v>
      </c>
      <c r="H143" s="149">
        <f>+H142/G142</f>
        <v>0.99274752627136864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-213938.72499999998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158399.48000000001</v>
      </c>
    </row>
    <row r="147" spans="5:9">
      <c r="E147" s="731" t="s">
        <v>392</v>
      </c>
      <c r="F147" s="731"/>
      <c r="G147" s="731"/>
      <c r="H147" s="731"/>
      <c r="I147" s="449">
        <v>1800</v>
      </c>
    </row>
    <row r="148" spans="5:9">
      <c r="E148" s="450" t="s">
        <v>393</v>
      </c>
      <c r="F148" s="451" t="s">
        <v>394</v>
      </c>
      <c r="G148" s="451" t="s">
        <v>395</v>
      </c>
      <c r="H148" s="451"/>
      <c r="I148" s="452">
        <v>9624</v>
      </c>
    </row>
    <row r="149" spans="5:9">
      <c r="E149" s="445" t="s">
        <v>212</v>
      </c>
      <c r="F149" s="445"/>
      <c r="G149" s="445"/>
      <c r="H149" s="445"/>
      <c r="I149" s="446">
        <v>44115.25</v>
      </c>
    </row>
  </sheetData>
  <mergeCells count="48">
    <mergeCell ref="F130:G130"/>
    <mergeCell ref="F126:G126"/>
    <mergeCell ref="E146:H146"/>
    <mergeCell ref="E143:F143"/>
    <mergeCell ref="H129:I129"/>
    <mergeCell ref="F129:G129"/>
    <mergeCell ref="E144:H144"/>
    <mergeCell ref="H130:I130"/>
    <mergeCell ref="H131:I131"/>
    <mergeCell ref="E134:I134"/>
    <mergeCell ref="E136:H136"/>
    <mergeCell ref="A117:B117"/>
    <mergeCell ref="E110:I110"/>
    <mergeCell ref="F131:G131"/>
    <mergeCell ref="F125:G125"/>
    <mergeCell ref="H125:I125"/>
    <mergeCell ref="H126:I126"/>
    <mergeCell ref="F127:G127"/>
    <mergeCell ref="H127:I127"/>
    <mergeCell ref="H128:I128"/>
    <mergeCell ref="F128:G128"/>
    <mergeCell ref="E112:I112"/>
    <mergeCell ref="E113:I113"/>
    <mergeCell ref="E105:I105"/>
    <mergeCell ref="A116:B116"/>
    <mergeCell ref="H122:I122"/>
    <mergeCell ref="H123:I123"/>
    <mergeCell ref="H120:I120"/>
    <mergeCell ref="F120:G120"/>
    <mergeCell ref="F121:G121"/>
    <mergeCell ref="H121:I121"/>
    <mergeCell ref="A1:C1"/>
    <mergeCell ref="E107:I107"/>
    <mergeCell ref="E108:I108"/>
    <mergeCell ref="E109:I109"/>
    <mergeCell ref="A3:B3"/>
    <mergeCell ref="E103:I103"/>
    <mergeCell ref="F104:H104"/>
    <mergeCell ref="E147:H147"/>
    <mergeCell ref="E111:I111"/>
    <mergeCell ref="E116:I116"/>
    <mergeCell ref="E114:I114"/>
    <mergeCell ref="E115:I115"/>
    <mergeCell ref="F124:G124"/>
    <mergeCell ref="H124:I124"/>
    <mergeCell ref="F123:G123"/>
    <mergeCell ref="E119:I119"/>
    <mergeCell ref="F122:G122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25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2.5703125" style="32" customWidth="1"/>
    <col min="5" max="8" width="16.7109375" customWidth="1"/>
    <col min="9" max="9" width="12.7109375" customWidth="1"/>
  </cols>
  <sheetData>
    <row r="1" spans="1:4" s="2" customFormat="1" ht="20.25" customHeight="1">
      <c r="A1" s="656" t="s">
        <v>385</v>
      </c>
      <c r="B1" s="656"/>
      <c r="C1" s="656"/>
      <c r="D1" s="116"/>
    </row>
    <row r="2" spans="1:4" s="21" customFormat="1" ht="15" customHeight="1">
      <c r="A2" s="252"/>
      <c r="B2" s="152" t="s">
        <v>262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265"/>
      <c r="B4" s="267" t="s">
        <v>207</v>
      </c>
      <c r="C4" s="441"/>
      <c r="D4" s="271"/>
    </row>
    <row r="5" spans="1:4" s="3" customFormat="1" ht="68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1" customHeight="1">
      <c r="A6" s="206"/>
      <c r="B6" s="263" t="s">
        <v>96</v>
      </c>
      <c r="C6" s="238"/>
      <c r="D6" s="46"/>
    </row>
    <row r="7" spans="1:4" s="41" customFormat="1" ht="18.75" customHeight="1">
      <c r="A7" s="39">
        <v>1</v>
      </c>
      <c r="B7" s="212" t="s">
        <v>205</v>
      </c>
      <c r="C7" s="165">
        <v>466714.41239999997</v>
      </c>
      <c r="D7" s="46"/>
    </row>
    <row r="8" spans="1:4" s="34" customFormat="1" ht="11.2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63466.96360000001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47108.243600000002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5158.5200000000004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2403.8000000000002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5680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359.6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2756.8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92560.34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91445.119999999995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123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992.22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66652.826000000001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36885.366000000002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29767.459999999995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0</v>
      </c>
      <c r="D27" s="359"/>
    </row>
    <row r="28" spans="1:4" s="33" customFormat="1" ht="15.95" customHeight="1">
      <c r="A28" s="94" t="s">
        <v>46</v>
      </c>
      <c r="B28" s="274" t="s">
        <v>91</v>
      </c>
      <c r="C28" s="88">
        <v>111292.5456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14" t="s">
        <v>49</v>
      </c>
      <c r="C31" s="282">
        <v>110154.68919999999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9034.8192000000017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101119.87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6692.4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2122.5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84216.97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8088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2.95" customHeight="1">
      <c r="A40" s="94" t="s">
        <v>70</v>
      </c>
      <c r="B40" s="296" t="s">
        <v>154</v>
      </c>
      <c r="C40" s="98">
        <v>22587.048000000003</v>
      </c>
      <c r="D40" s="420"/>
    </row>
    <row r="41" spans="1:4" s="41" customFormat="1" ht="24" customHeight="1">
      <c r="A41" s="39" t="s">
        <v>34</v>
      </c>
      <c r="B41" s="212" t="s">
        <v>98</v>
      </c>
      <c r="C41" s="46">
        <v>32774.32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7670.04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3175.4119999999998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93.89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4400.7380000000003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9717.86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9717.86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7255.28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2196.48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266.09999999999997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15386.42</v>
      </c>
      <c r="D59" s="362"/>
    </row>
    <row r="60" spans="1:4" s="41" customFormat="1" ht="16.5" customHeight="1">
      <c r="A60" s="39" t="s">
        <v>354</v>
      </c>
      <c r="B60" s="212" t="s">
        <v>377</v>
      </c>
      <c r="C60" s="46">
        <v>84188.088000000018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43120.728000000003</v>
      </c>
      <c r="D61" s="98"/>
    </row>
    <row r="62" spans="1:4" s="42" customFormat="1" ht="12">
      <c r="A62" s="51" t="s">
        <v>361</v>
      </c>
      <c r="B62" s="79" t="s">
        <v>279</v>
      </c>
      <c r="C62" s="46">
        <v>594023.22840000002</v>
      </c>
      <c r="D62" s="46"/>
    </row>
    <row r="63" spans="1:4" s="42" customFormat="1" ht="12">
      <c r="A63" s="51" t="s">
        <v>362</v>
      </c>
      <c r="B63" s="79" t="s">
        <v>99</v>
      </c>
      <c r="C63" s="46">
        <v>32774.32</v>
      </c>
      <c r="D63" s="386"/>
    </row>
    <row r="64" spans="1:4" s="42" customFormat="1" ht="17.25" customHeight="1">
      <c r="A64" s="43" t="s">
        <v>364</v>
      </c>
      <c r="B64" s="347" t="s">
        <v>235</v>
      </c>
      <c r="C64" s="92"/>
      <c r="D64" s="386"/>
    </row>
    <row r="65" spans="1:5" s="42" customFormat="1" ht="20.25" customHeight="1" thickBot="1">
      <c r="A65" s="51" t="s">
        <v>365</v>
      </c>
      <c r="B65" s="227" t="s">
        <v>218</v>
      </c>
      <c r="C65" s="257">
        <v>626797.54839999997</v>
      </c>
      <c r="D65" s="46"/>
      <c r="E65" s="318"/>
    </row>
    <row r="66" spans="1:5" s="42" customFormat="1" ht="17.25" customHeight="1" thickBot="1">
      <c r="A66" s="43" t="s">
        <v>366</v>
      </c>
      <c r="B66" s="229" t="s">
        <v>72</v>
      </c>
      <c r="C66" s="168">
        <v>-134962</v>
      </c>
      <c r="D66" s="386"/>
    </row>
    <row r="67" spans="1:5" s="41" customFormat="1" ht="20.25" customHeight="1">
      <c r="A67" s="43" t="s">
        <v>367</v>
      </c>
      <c r="B67" s="229" t="s">
        <v>71</v>
      </c>
      <c r="C67" s="336">
        <v>686133</v>
      </c>
      <c r="D67" s="421"/>
    </row>
    <row r="68" spans="1:5" s="53" customFormat="1" ht="14.25" hidden="1" customHeight="1">
      <c r="A68" s="96" t="s">
        <v>86</v>
      </c>
      <c r="B68" s="44" t="s">
        <v>85</v>
      </c>
      <c r="C68" s="88">
        <v>686133</v>
      </c>
      <c r="D68" s="367"/>
    </row>
    <row r="69" spans="1:5" s="54" customFormat="1" ht="14.25" hidden="1" customHeight="1">
      <c r="A69" s="96" t="s">
        <v>87</v>
      </c>
      <c r="B69" s="44" t="s">
        <v>90</v>
      </c>
      <c r="C69" s="88">
        <v>0</v>
      </c>
      <c r="D69" s="366"/>
    </row>
    <row r="70" spans="1:5" s="41" customFormat="1" ht="20.25" customHeight="1" thickBot="1">
      <c r="A70" s="43" t="s">
        <v>368</v>
      </c>
      <c r="B70" s="229" t="s">
        <v>74</v>
      </c>
      <c r="C70" s="336">
        <v>671008</v>
      </c>
      <c r="D70" s="422"/>
    </row>
    <row r="71" spans="1:5" s="45" customFormat="1" ht="15" hidden="1" customHeight="1">
      <c r="A71" s="96" t="s">
        <v>88</v>
      </c>
      <c r="B71" s="44" t="s">
        <v>85</v>
      </c>
      <c r="C71" s="205">
        <v>671008</v>
      </c>
      <c r="D71" s="423"/>
    </row>
    <row r="72" spans="1:5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5" s="42" customFormat="1" ht="30.75" customHeight="1" thickBot="1">
      <c r="A73" s="39" t="s">
        <v>369</v>
      </c>
      <c r="B73" s="230" t="s">
        <v>350</v>
      </c>
      <c r="C73" s="169">
        <v>-90751.548399999971</v>
      </c>
      <c r="D73" s="385"/>
    </row>
    <row r="74" spans="1:5" s="8" customFormat="1" ht="16.5" customHeight="1">
      <c r="A74" s="206"/>
      <c r="B74" s="207" t="s">
        <v>370</v>
      </c>
      <c r="C74" s="97"/>
      <c r="D74" s="424"/>
    </row>
    <row r="75" spans="1:5" s="8" customFormat="1" ht="15.75" customHeight="1">
      <c r="A75" s="103"/>
      <c r="B75" s="104" t="s">
        <v>349</v>
      </c>
      <c r="C75" s="31">
        <v>1388878</v>
      </c>
      <c r="D75" s="424"/>
    </row>
    <row r="76" spans="1:5" s="10" customFormat="1" ht="12" customHeight="1">
      <c r="A76" s="28"/>
      <c r="B76" s="6" t="s">
        <v>378</v>
      </c>
      <c r="C76" s="283">
        <v>797899</v>
      </c>
      <c r="D76" s="358"/>
    </row>
    <row r="77" spans="1:5" s="10" customFormat="1" ht="12" customHeight="1">
      <c r="A77" s="28"/>
      <c r="B77" s="6" t="s">
        <v>379</v>
      </c>
      <c r="C77" s="283">
        <v>104602</v>
      </c>
      <c r="D77" s="358">
        <v>-35630</v>
      </c>
    </row>
    <row r="78" spans="1:5" s="10" customFormat="1" ht="12" customHeight="1">
      <c r="A78" s="28"/>
      <c r="B78" s="6" t="s">
        <v>380</v>
      </c>
      <c r="C78" s="283">
        <v>334978</v>
      </c>
      <c r="D78" s="358">
        <v>10581</v>
      </c>
    </row>
    <row r="79" spans="1:5" s="10" customFormat="1" ht="12" customHeight="1">
      <c r="A79" s="28"/>
      <c r="B79" s="6" t="s">
        <v>280</v>
      </c>
      <c r="C79" s="283">
        <v>8982</v>
      </c>
      <c r="D79" s="358"/>
    </row>
    <row r="80" spans="1:5" s="10" customFormat="1" ht="12" customHeight="1">
      <c r="A80" s="28"/>
      <c r="B80" s="6" t="s">
        <v>381</v>
      </c>
      <c r="C80" s="283">
        <v>142417</v>
      </c>
      <c r="D80" s="358">
        <v>-32427</v>
      </c>
    </row>
    <row r="81" spans="1:4" s="49" customFormat="1" ht="16.5" customHeight="1">
      <c r="A81" s="56"/>
      <c r="B81" s="154" t="s">
        <v>281</v>
      </c>
      <c r="C81" s="46">
        <v>2075011</v>
      </c>
      <c r="D81" s="369"/>
    </row>
    <row r="82" spans="1:4" s="10" customFormat="1" ht="5.25" customHeight="1">
      <c r="A82" s="28"/>
      <c r="B82" s="6"/>
      <c r="C82" s="31"/>
      <c r="D82" s="358"/>
    </row>
    <row r="83" spans="1:4" s="49" customFormat="1" ht="15.75" customHeight="1">
      <c r="A83" s="105"/>
      <c r="B83" s="104" t="s">
        <v>351</v>
      </c>
      <c r="C83" s="31">
        <v>1354862</v>
      </c>
      <c r="D83" s="369"/>
    </row>
    <row r="84" spans="1:4" s="10" customFormat="1" ht="12" customHeight="1">
      <c r="A84" s="28"/>
      <c r="B84" s="6" t="s">
        <v>378</v>
      </c>
      <c r="C84" s="283">
        <v>777462</v>
      </c>
      <c r="D84" s="358"/>
    </row>
    <row r="85" spans="1:4" s="10" customFormat="1" ht="12" customHeight="1">
      <c r="A85" s="28"/>
      <c r="B85" s="6" t="s">
        <v>379</v>
      </c>
      <c r="C85" s="283">
        <v>102462</v>
      </c>
      <c r="D85" s="358"/>
    </row>
    <row r="86" spans="1:4" s="10" customFormat="1" ht="12" customHeight="1">
      <c r="A86" s="28"/>
      <c r="B86" s="6" t="s">
        <v>380</v>
      </c>
      <c r="C86" s="283">
        <v>325695</v>
      </c>
      <c r="D86" s="358"/>
    </row>
    <row r="87" spans="1:4" s="10" customFormat="1" ht="12" customHeight="1">
      <c r="A87" s="28"/>
      <c r="B87" s="6" t="s">
        <v>280</v>
      </c>
      <c r="C87" s="283">
        <v>10256</v>
      </c>
      <c r="D87" s="358"/>
    </row>
    <row r="88" spans="1:4" s="10" customFormat="1" ht="12" customHeight="1">
      <c r="A88" s="28"/>
      <c r="B88" s="6" t="s">
        <v>381</v>
      </c>
      <c r="C88" s="283">
        <v>138987</v>
      </c>
      <c r="D88" s="358"/>
    </row>
    <row r="89" spans="1:4" s="49" customFormat="1" ht="17.25" customHeight="1">
      <c r="A89" s="56"/>
      <c r="B89" s="154" t="s">
        <v>282</v>
      </c>
      <c r="C89" s="46">
        <v>2025870</v>
      </c>
      <c r="D89" s="369"/>
    </row>
    <row r="90" spans="1:4" s="10" customFormat="1" ht="12" customHeight="1">
      <c r="A90" s="28"/>
      <c r="B90" s="15" t="s">
        <v>283</v>
      </c>
      <c r="C90" s="174">
        <v>0.9763177159060844</v>
      </c>
      <c r="D90" s="358"/>
    </row>
    <row r="91" spans="1:4" s="9" customFormat="1" ht="15.95" customHeight="1">
      <c r="A91" s="12"/>
      <c r="B91" s="154" t="s">
        <v>73</v>
      </c>
      <c r="C91" s="75">
        <v>49141</v>
      </c>
      <c r="D91" s="425"/>
    </row>
    <row r="92" spans="1:4" s="10" customFormat="1" ht="15.95" customHeight="1">
      <c r="A92" s="28"/>
      <c r="B92" s="226" t="s">
        <v>272</v>
      </c>
      <c r="C92" s="86">
        <v>34016</v>
      </c>
      <c r="D92" s="358"/>
    </row>
    <row r="93" spans="1:4" s="10" customFormat="1" ht="15.95" customHeight="1">
      <c r="A93" s="28"/>
      <c r="B93" s="226" t="s">
        <v>271</v>
      </c>
      <c r="C93" s="87">
        <v>15125</v>
      </c>
      <c r="D93" s="358"/>
    </row>
    <row r="94" spans="1:4" s="10" customFormat="1" ht="15.95" customHeight="1">
      <c r="A94" s="28"/>
      <c r="B94" s="298" t="s">
        <v>213</v>
      </c>
      <c r="C94" s="87"/>
      <c r="D94" s="260"/>
    </row>
    <row r="95" spans="1:4" s="10" customFormat="1" ht="15.95" customHeight="1">
      <c r="A95" s="28"/>
      <c r="B95" s="58" t="s">
        <v>386</v>
      </c>
      <c r="C95" s="87"/>
      <c r="D95" s="260"/>
    </row>
    <row r="96" spans="1:4" s="10" customFormat="1" ht="15.95" customHeight="1">
      <c r="A96" s="28"/>
      <c r="B96" s="14" t="s">
        <v>208</v>
      </c>
      <c r="C96" s="283">
        <v>1260</v>
      </c>
      <c r="D96" s="260"/>
    </row>
    <row r="97" spans="1:9" s="10" customFormat="1" ht="15.95" customHeight="1" thickBot="1">
      <c r="A97" s="28"/>
      <c r="B97" s="14" t="s">
        <v>209</v>
      </c>
      <c r="C97" s="303">
        <v>10582</v>
      </c>
      <c r="D97" s="260"/>
    </row>
    <row r="98" spans="1:9" s="17" customFormat="1" ht="15.95" customHeight="1">
      <c r="A98" s="105"/>
      <c r="B98" s="171" t="s">
        <v>212</v>
      </c>
      <c r="C98" s="299">
        <v>11842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1562</v>
      </c>
      <c r="D100" s="260"/>
    </row>
    <row r="101" spans="1:9" s="10" customFormat="1" ht="15.95" customHeight="1" thickBot="1">
      <c r="A101" s="28"/>
      <c r="B101" s="14" t="s">
        <v>209</v>
      </c>
      <c r="C101" s="303">
        <v>9876</v>
      </c>
      <c r="D101" s="260"/>
    </row>
    <row r="102" spans="1:9" s="17" customFormat="1" ht="15.95" customHeight="1">
      <c r="A102" s="105"/>
      <c r="B102" s="171" t="s">
        <v>212</v>
      </c>
      <c r="C102" s="299">
        <v>11438</v>
      </c>
      <c r="D102" s="417"/>
    </row>
    <row r="103" spans="1:9" s="7" customFormat="1" ht="30" customHeight="1">
      <c r="A103" s="239"/>
      <c r="B103" s="115"/>
      <c r="C103" s="281"/>
      <c r="D103" s="251"/>
      <c r="E103" s="697" t="s">
        <v>75</v>
      </c>
      <c r="F103" s="697"/>
      <c r="G103" s="697"/>
      <c r="H103" s="697"/>
      <c r="I103" s="697"/>
    </row>
    <row r="104" spans="1:9" s="49" customFormat="1" ht="24.95" customHeight="1">
      <c r="A104" s="240"/>
      <c r="B104" s="110"/>
      <c r="C104" s="109"/>
      <c r="D104" s="240"/>
      <c r="E104" s="129"/>
      <c r="F104" s="697" t="str">
        <f>+B2</f>
        <v xml:space="preserve"> ул. Короленко, д. 22а</v>
      </c>
      <c r="G104" s="697"/>
      <c r="H104" s="697"/>
      <c r="I104" s="129"/>
    </row>
    <row r="105" spans="1:9" s="49" customFormat="1" ht="16.5" customHeight="1">
      <c r="A105" s="241"/>
      <c r="B105" s="111"/>
      <c r="C105" s="109"/>
      <c r="D105" s="240"/>
      <c r="E105" s="585" t="s">
        <v>79</v>
      </c>
      <c r="F105" s="585"/>
      <c r="G105" s="585"/>
      <c r="H105" s="585"/>
      <c r="I105" s="585"/>
    </row>
    <row r="106" spans="1:9" s="49" customFormat="1" ht="7.5" customHeight="1" thickBot="1">
      <c r="A106" s="241"/>
      <c r="B106" s="111"/>
      <c r="C106" s="109"/>
      <c r="D106" s="240"/>
      <c r="E106" s="131"/>
      <c r="F106" s="131"/>
      <c r="G106" s="131"/>
      <c r="H106" s="131"/>
      <c r="I106" s="131"/>
    </row>
    <row r="107" spans="1:9" s="49" customFormat="1" ht="15" customHeight="1">
      <c r="A107" s="241"/>
      <c r="B107" s="111"/>
      <c r="C107" s="109"/>
      <c r="D107" s="240"/>
      <c r="E107" s="699" t="s">
        <v>159</v>
      </c>
      <c r="F107" s="700"/>
      <c r="G107" s="700"/>
      <c r="H107" s="700"/>
      <c r="I107" s="701"/>
    </row>
    <row r="108" spans="1:9" s="49" customFormat="1" ht="15" customHeight="1">
      <c r="A108" s="241"/>
      <c r="B108" s="111"/>
      <c r="C108" s="109"/>
      <c r="D108" s="240"/>
      <c r="E108" s="702" t="s">
        <v>216</v>
      </c>
      <c r="F108" s="703"/>
      <c r="G108" s="703"/>
      <c r="H108" s="703"/>
      <c r="I108" s="704"/>
    </row>
    <row r="109" spans="1:9" s="7" customFormat="1" ht="15" customHeight="1">
      <c r="A109" s="250"/>
      <c r="B109" s="111"/>
      <c r="C109" s="236"/>
      <c r="D109" s="251"/>
      <c r="E109" s="693" t="s">
        <v>160</v>
      </c>
      <c r="F109" s="694"/>
      <c r="G109" s="694"/>
      <c r="H109" s="694"/>
      <c r="I109" s="695"/>
    </row>
    <row r="110" spans="1:9" s="7" customFormat="1" ht="15" customHeight="1">
      <c r="A110" s="250"/>
      <c r="B110" s="111"/>
      <c r="C110" s="236"/>
      <c r="D110" s="251"/>
      <c r="E110" s="693" t="s">
        <v>258</v>
      </c>
      <c r="F110" s="694"/>
      <c r="G110" s="694"/>
      <c r="H110" s="694"/>
      <c r="I110" s="695"/>
    </row>
    <row r="111" spans="1:9" s="7" customFormat="1" ht="15" customHeight="1">
      <c r="A111" s="250"/>
      <c r="B111" s="241"/>
      <c r="C111" s="236"/>
      <c r="D111" s="251"/>
      <c r="E111" s="693" t="s">
        <v>245</v>
      </c>
      <c r="F111" s="694"/>
      <c r="G111" s="694"/>
      <c r="H111" s="694"/>
      <c r="I111" s="695"/>
    </row>
    <row r="112" spans="1:9" s="49" customFormat="1" ht="15" customHeight="1">
      <c r="A112" s="258"/>
      <c r="B112" s="259"/>
      <c r="C112" s="109"/>
      <c r="D112" s="240"/>
      <c r="E112" s="693" t="s">
        <v>263</v>
      </c>
      <c r="F112" s="694"/>
      <c r="G112" s="694"/>
      <c r="H112" s="694"/>
      <c r="I112" s="695"/>
    </row>
    <row r="113" spans="1:9" ht="15" customHeight="1">
      <c r="A113" s="246"/>
      <c r="B113" s="116"/>
      <c r="C113" s="116"/>
      <c r="D113" s="116"/>
      <c r="E113" s="693" t="s">
        <v>161</v>
      </c>
      <c r="F113" s="694"/>
      <c r="G113" s="694"/>
      <c r="H113" s="694"/>
      <c r="I113" s="695"/>
    </row>
    <row r="114" spans="1:9" s="7" customFormat="1" ht="15" customHeight="1">
      <c r="A114" s="663"/>
      <c r="B114" s="663"/>
      <c r="C114" s="85"/>
      <c r="D114" s="251"/>
      <c r="E114" s="693" t="s">
        <v>229</v>
      </c>
      <c r="F114" s="694"/>
      <c r="G114" s="694"/>
      <c r="H114" s="694"/>
      <c r="I114" s="695"/>
    </row>
    <row r="115" spans="1:9" s="7" customFormat="1" ht="15" customHeight="1">
      <c r="A115" s="664"/>
      <c r="B115" s="664"/>
      <c r="C115" s="85"/>
      <c r="D115" s="251"/>
      <c r="E115" s="693" t="s">
        <v>304</v>
      </c>
      <c r="F115" s="694"/>
      <c r="G115" s="694"/>
      <c r="H115" s="694"/>
      <c r="I115" s="695"/>
    </row>
    <row r="116" spans="1:9" ht="15" customHeight="1" thickBot="1">
      <c r="D116" s="116"/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4.95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21</v>
      </c>
      <c r="F121" s="718">
        <v>7</v>
      </c>
      <c r="G121" s="719"/>
      <c r="H121" s="655">
        <v>11740.65</v>
      </c>
      <c r="I121" s="644"/>
    </row>
    <row r="122" spans="1:9">
      <c r="E122" s="69">
        <v>25</v>
      </c>
      <c r="F122" s="671">
        <v>35</v>
      </c>
      <c r="G122" s="671"/>
      <c r="H122" s="659">
        <v>91816.71</v>
      </c>
      <c r="I122" s="639"/>
    </row>
    <row r="123" spans="1:9">
      <c r="E123" s="69">
        <v>40</v>
      </c>
      <c r="F123" s="629">
        <v>8</v>
      </c>
      <c r="G123" s="653"/>
      <c r="H123" s="659">
        <v>27994.880000000001</v>
      </c>
      <c r="I123" s="639"/>
    </row>
    <row r="124" spans="1:9">
      <c r="E124" s="69">
        <v>57</v>
      </c>
      <c r="F124" s="629">
        <v>35</v>
      </c>
      <c r="G124" s="653"/>
      <c r="H124" s="659">
        <v>92390.02</v>
      </c>
      <c r="I124" s="639"/>
    </row>
    <row r="125" spans="1:9">
      <c r="E125" s="66" t="s">
        <v>290</v>
      </c>
      <c r="F125" s="629">
        <v>21</v>
      </c>
      <c r="G125" s="653"/>
      <c r="H125" s="659">
        <v>79846.350000000006</v>
      </c>
      <c r="I125" s="639"/>
    </row>
    <row r="126" spans="1:9">
      <c r="E126" s="66"/>
      <c r="F126" s="657"/>
      <c r="G126" s="658"/>
      <c r="H126" s="659"/>
      <c r="I126" s="639"/>
    </row>
    <row r="127" spans="1:9">
      <c r="E127" s="66"/>
      <c r="F127" s="657"/>
      <c r="G127" s="658"/>
      <c r="H127" s="659"/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303788.61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15.75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-134962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686133</v>
      </c>
      <c r="G138" s="159">
        <f>+C70</f>
        <v>671008</v>
      </c>
      <c r="H138" s="159">
        <f>+C65</f>
        <v>626797.54839999997</v>
      </c>
      <c r="I138" s="160">
        <f>+G138-H138</f>
        <v>44210.451600000029</v>
      </c>
    </row>
    <row r="139" spans="5:9" ht="15.95" customHeight="1">
      <c r="E139" s="188" t="s">
        <v>306</v>
      </c>
      <c r="F139" s="189"/>
      <c r="G139" s="156">
        <f>+G138/F138</f>
        <v>0.97795616884773073</v>
      </c>
      <c r="H139" s="156">
        <f>+H138/F138</f>
        <v>0.9135219387494844</v>
      </c>
      <c r="I139" s="64"/>
    </row>
    <row r="140" spans="5:9" ht="15.95" customHeight="1">
      <c r="E140" s="124" t="s">
        <v>78</v>
      </c>
      <c r="F140" s="161">
        <f>+C75</f>
        <v>1388878</v>
      </c>
      <c r="G140" s="161">
        <f>+C83</f>
        <v>1354862</v>
      </c>
      <c r="H140" s="161">
        <f>+F140-D76-D77-D78-D80</f>
        <v>1446354</v>
      </c>
      <c r="I140" s="160">
        <f>+G140-H140</f>
        <v>-91492</v>
      </c>
    </row>
    <row r="141" spans="5:9" ht="15.95" customHeight="1" thickBot="1">
      <c r="E141" s="190" t="s">
        <v>306</v>
      </c>
      <c r="F141" s="191"/>
      <c r="G141" s="157">
        <f>+G140/F140</f>
        <v>0.9755082879849778</v>
      </c>
      <c r="H141" s="157">
        <f>+H140/G140</f>
        <v>1.0675286486741824</v>
      </c>
      <c r="I141" s="158"/>
    </row>
    <row r="142" spans="5:9" ht="15.95" customHeight="1" thickBot="1">
      <c r="E142" s="147" t="s">
        <v>308</v>
      </c>
      <c r="F142" s="162">
        <f>+F140+F138</f>
        <v>2075011</v>
      </c>
      <c r="G142" s="162">
        <f>+G140+G138</f>
        <v>2025870</v>
      </c>
      <c r="H142" s="162">
        <f>+H140+H138</f>
        <v>2073151.5484</v>
      </c>
      <c r="I142" s="196">
        <f>+I140+I138</f>
        <v>-47281.548399999971</v>
      </c>
    </row>
    <row r="143" spans="5:9" ht="15.95" customHeight="1" thickBot="1">
      <c r="E143" s="625" t="s">
        <v>306</v>
      </c>
      <c r="F143" s="626"/>
      <c r="G143" s="149">
        <f>+G142/F142</f>
        <v>0.9763177159060844</v>
      </c>
      <c r="H143" s="149">
        <f>+H142/G142</f>
        <v>1.0233388857132986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-182243.54839999997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-180443.54839999997</v>
      </c>
    </row>
  </sheetData>
  <mergeCells count="44">
    <mergeCell ref="E143:F143"/>
    <mergeCell ref="E144:H144"/>
    <mergeCell ref="H130:I130"/>
    <mergeCell ref="H131:I131"/>
    <mergeCell ref="E134:I134"/>
    <mergeCell ref="E136:H136"/>
    <mergeCell ref="F123:G123"/>
    <mergeCell ref="H123:I123"/>
    <mergeCell ref="H128:I128"/>
    <mergeCell ref="H129:I129"/>
    <mergeCell ref="F124:G124"/>
    <mergeCell ref="H124:I124"/>
    <mergeCell ref="F126:G126"/>
    <mergeCell ref="H126:I126"/>
    <mergeCell ref="F125:G125"/>
    <mergeCell ref="H125:I125"/>
    <mergeCell ref="H122:I122"/>
    <mergeCell ref="E115:I115"/>
    <mergeCell ref="A114:B114"/>
    <mergeCell ref="A115:B115"/>
    <mergeCell ref="E116:I116"/>
    <mergeCell ref="E119:I119"/>
    <mergeCell ref="F120:G120"/>
    <mergeCell ref="H120:I120"/>
    <mergeCell ref="E111:I111"/>
    <mergeCell ref="A1:C1"/>
    <mergeCell ref="F127:G127"/>
    <mergeCell ref="H127:I127"/>
    <mergeCell ref="E112:I112"/>
    <mergeCell ref="E113:I113"/>
    <mergeCell ref="E114:I114"/>
    <mergeCell ref="F121:G121"/>
    <mergeCell ref="H121:I121"/>
    <mergeCell ref="F122:G122"/>
    <mergeCell ref="E146:H146"/>
    <mergeCell ref="E147:H147"/>
    <mergeCell ref="E109:I109"/>
    <mergeCell ref="A3:B3"/>
    <mergeCell ref="E107:I107"/>
    <mergeCell ref="E103:I103"/>
    <mergeCell ref="F104:H104"/>
    <mergeCell ref="E105:I105"/>
    <mergeCell ref="E108:I108"/>
    <mergeCell ref="E110:I110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28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2.7109375" style="32" customWidth="1"/>
    <col min="5" max="8" width="16.7109375" customWidth="1"/>
    <col min="9" max="9" width="12.7109375" customWidth="1"/>
  </cols>
  <sheetData>
    <row r="1" spans="1:4" s="2" customFormat="1" ht="20.25" customHeight="1">
      <c r="A1" s="656" t="s">
        <v>385</v>
      </c>
      <c r="B1" s="656"/>
      <c r="C1" s="656"/>
      <c r="D1" s="116"/>
    </row>
    <row r="2" spans="1:4" s="2" customFormat="1" ht="15" customHeight="1">
      <c r="A2" s="252"/>
      <c r="B2" s="152" t="s">
        <v>264</v>
      </c>
      <c r="D2" s="116"/>
    </row>
    <row r="3" spans="1:4" s="2" customFormat="1" ht="15" customHeight="1">
      <c r="A3" s="696" t="s">
        <v>372</v>
      </c>
      <c r="B3" s="696"/>
      <c r="D3" s="116"/>
    </row>
    <row r="4" spans="1:4" s="21" customFormat="1" ht="15" customHeight="1">
      <c r="A4" s="265"/>
      <c r="B4" s="267" t="s">
        <v>207</v>
      </c>
      <c r="C4" s="270"/>
      <c r="D4" s="271"/>
    </row>
    <row r="5" spans="1:4" s="3" customFormat="1" ht="72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4" customHeight="1">
      <c r="A6" s="206"/>
      <c r="B6" s="263" t="s">
        <v>96</v>
      </c>
      <c r="C6" s="238"/>
      <c r="D6" s="46"/>
    </row>
    <row r="7" spans="1:4" s="41" customFormat="1" ht="19.5" customHeight="1">
      <c r="A7" s="39">
        <v>1</v>
      </c>
      <c r="B7" s="212" t="s">
        <v>205</v>
      </c>
      <c r="C7" s="165">
        <v>464211.58899999992</v>
      </c>
      <c r="D7" s="46"/>
    </row>
    <row r="8" spans="1:4" s="34" customFormat="1" ht="10.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59783.799999999996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46764.4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4842.72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1953.34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5524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699.34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98976.815999999977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98100.255999999979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131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745.56000000000006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68537.551000000007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38963.356000000007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29083.195000000003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491</v>
      </c>
      <c r="D27" s="359"/>
    </row>
    <row r="28" spans="1:4" s="33" customFormat="1" ht="15.95" customHeight="1">
      <c r="A28" s="94" t="s">
        <v>46</v>
      </c>
      <c r="B28" s="274" t="s">
        <v>91</v>
      </c>
      <c r="C28" s="98">
        <v>103387.58399999997</v>
      </c>
      <c r="D28" s="98"/>
    </row>
    <row r="29" spans="1:4" s="16" customFormat="1" ht="12.95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14" t="s">
        <v>49</v>
      </c>
      <c r="C31" s="282">
        <v>112543.118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8393.0879999999997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104150.03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9617.81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4952.5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81899.62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7680.1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20982.720000000001</v>
      </c>
      <c r="D40" s="420"/>
    </row>
    <row r="41" spans="1:4" s="41" customFormat="1" ht="19.5" customHeight="1">
      <c r="A41" s="39" t="s">
        <v>34</v>
      </c>
      <c r="B41" s="212" t="s">
        <v>98</v>
      </c>
      <c r="C41" s="46">
        <v>18020.005000000001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8117.8450000000003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2237.4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675.90000000000009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1342.7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563.34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407.92499999999995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2890.58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8491.5499999999993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8491.5499999999993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1919.37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6572.18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1410.61</v>
      </c>
      <c r="D59" s="362"/>
    </row>
    <row r="60" spans="1:4" s="41" customFormat="1" ht="15" customHeight="1">
      <c r="A60" s="39" t="s">
        <v>354</v>
      </c>
      <c r="B60" s="212" t="s">
        <v>377</v>
      </c>
      <c r="C60" s="46">
        <v>78208.319999999992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40057.919999999998</v>
      </c>
      <c r="D61" s="98"/>
    </row>
    <row r="62" spans="1:4" s="42" customFormat="1" ht="12">
      <c r="A62" s="51" t="s">
        <v>361</v>
      </c>
      <c r="B62" s="79" t="s">
        <v>279</v>
      </c>
      <c r="C62" s="46">
        <v>582477.82899999991</v>
      </c>
      <c r="D62" s="46"/>
    </row>
    <row r="63" spans="1:4" s="42" customFormat="1" ht="12">
      <c r="A63" s="51" t="s">
        <v>362</v>
      </c>
      <c r="B63" s="79" t="s">
        <v>99</v>
      </c>
      <c r="C63" s="46">
        <v>18020.005000000001</v>
      </c>
      <c r="D63" s="386"/>
    </row>
    <row r="64" spans="1:4" s="42" customFormat="1" ht="27" customHeight="1">
      <c r="A64" s="43" t="s">
        <v>364</v>
      </c>
      <c r="B64" s="347" t="s">
        <v>235</v>
      </c>
      <c r="C64" s="92"/>
      <c r="D64" s="386"/>
    </row>
    <row r="65" spans="1:4" s="42" customFormat="1" ht="26.25" customHeight="1" thickBot="1">
      <c r="A65" s="51" t="s">
        <v>365</v>
      </c>
      <c r="B65" s="227" t="s">
        <v>218</v>
      </c>
      <c r="C65" s="257">
        <v>600497.83399999992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2277.9499999999998</v>
      </c>
      <c r="D66" s="386"/>
    </row>
    <row r="67" spans="1:4" s="41" customFormat="1" ht="19.5" customHeight="1">
      <c r="A67" s="43" t="s">
        <v>367</v>
      </c>
      <c r="B67" s="229" t="s">
        <v>71</v>
      </c>
      <c r="C67" s="336">
        <v>640744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640744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20.25" customHeight="1" thickBot="1">
      <c r="A70" s="43" t="s">
        <v>368</v>
      </c>
      <c r="B70" s="229" t="s">
        <v>74</v>
      </c>
      <c r="C70" s="336">
        <v>635904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635904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30.75" customHeight="1" thickBot="1">
      <c r="A73" s="39" t="s">
        <v>369</v>
      </c>
      <c r="B73" s="230" t="s">
        <v>350</v>
      </c>
      <c r="C73" s="169">
        <v>37684.116000000038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1264124</v>
      </c>
      <c r="D75" s="424"/>
    </row>
    <row r="76" spans="1:4" s="10" customFormat="1" ht="12" customHeight="1">
      <c r="A76" s="28"/>
      <c r="B76" s="6" t="s">
        <v>378</v>
      </c>
      <c r="C76" s="283">
        <v>741014</v>
      </c>
      <c r="D76" s="358"/>
    </row>
    <row r="77" spans="1:4" s="10" customFormat="1" ht="12" customHeight="1">
      <c r="A77" s="28"/>
      <c r="B77" s="6" t="s">
        <v>379</v>
      </c>
      <c r="C77" s="283">
        <v>90453</v>
      </c>
      <c r="D77" s="358">
        <v>-23454</v>
      </c>
    </row>
    <row r="78" spans="1:4" s="10" customFormat="1" ht="12" customHeight="1">
      <c r="A78" s="28"/>
      <c r="B78" s="6" t="s">
        <v>380</v>
      </c>
      <c r="C78" s="283">
        <v>307972</v>
      </c>
      <c r="D78" s="358">
        <v>-98606</v>
      </c>
    </row>
    <row r="79" spans="1:4" s="10" customFormat="1" ht="12" customHeight="1">
      <c r="A79" s="28"/>
      <c r="B79" s="6" t="s">
        <v>280</v>
      </c>
      <c r="C79" s="283">
        <v>0</v>
      </c>
      <c r="D79" s="358"/>
    </row>
    <row r="80" spans="1:4" s="10" customFormat="1" ht="12" customHeight="1">
      <c r="A80" s="28"/>
      <c r="B80" s="6" t="s">
        <v>381</v>
      </c>
      <c r="C80" s="283">
        <v>124685</v>
      </c>
      <c r="D80" s="358">
        <v>-40499</v>
      </c>
    </row>
    <row r="81" spans="1:4" s="49" customFormat="1" ht="16.5" customHeight="1">
      <c r="A81" s="56"/>
      <c r="B81" s="154" t="s">
        <v>281</v>
      </c>
      <c r="C81" s="46">
        <v>1904868</v>
      </c>
      <c r="D81" s="369"/>
    </row>
    <row r="82" spans="1:4" s="10" customFormat="1" ht="5.25" customHeight="1">
      <c r="A82" s="28"/>
      <c r="B82" s="6"/>
      <c r="C82" s="31"/>
      <c r="D82" s="358"/>
    </row>
    <row r="83" spans="1:4" s="49" customFormat="1" ht="15.75" customHeight="1">
      <c r="A83" s="105"/>
      <c r="B83" s="104" t="s">
        <v>351</v>
      </c>
      <c r="C83" s="31">
        <v>1269704</v>
      </c>
      <c r="D83" s="369"/>
    </row>
    <row r="84" spans="1:4" s="10" customFormat="1" ht="12" customHeight="1">
      <c r="A84" s="28"/>
      <c r="B84" s="6" t="s">
        <v>378</v>
      </c>
      <c r="C84" s="283">
        <v>735229</v>
      </c>
      <c r="D84" s="358"/>
    </row>
    <row r="85" spans="1:4" s="10" customFormat="1" ht="12" customHeight="1">
      <c r="A85" s="28"/>
      <c r="B85" s="6" t="s">
        <v>379</v>
      </c>
      <c r="C85" s="283">
        <v>91933</v>
      </c>
      <c r="D85" s="358"/>
    </row>
    <row r="86" spans="1:4" s="10" customFormat="1" ht="12" customHeight="1">
      <c r="A86" s="28"/>
      <c r="B86" s="6" t="s">
        <v>380</v>
      </c>
      <c r="C86" s="283">
        <v>315143</v>
      </c>
      <c r="D86" s="358"/>
    </row>
    <row r="87" spans="1:4" s="10" customFormat="1" ht="12" customHeight="1">
      <c r="A87" s="28"/>
      <c r="B87" s="6" t="s">
        <v>280</v>
      </c>
      <c r="C87" s="283">
        <v>0</v>
      </c>
      <c r="D87" s="358"/>
    </row>
    <row r="88" spans="1:4" s="10" customFormat="1" ht="12" customHeight="1">
      <c r="A88" s="28"/>
      <c r="B88" s="6" t="s">
        <v>381</v>
      </c>
      <c r="C88" s="283">
        <v>127399</v>
      </c>
      <c r="D88" s="358"/>
    </row>
    <row r="89" spans="1:4" s="49" customFormat="1" ht="17.25" customHeight="1">
      <c r="A89" s="56"/>
      <c r="B89" s="154" t="s">
        <v>282</v>
      </c>
      <c r="C89" s="46">
        <v>1905608</v>
      </c>
      <c r="D89" s="369"/>
    </row>
    <row r="90" spans="1:4" s="10" customFormat="1" ht="12" customHeight="1">
      <c r="A90" s="28"/>
      <c r="B90" s="15" t="s">
        <v>283</v>
      </c>
      <c r="C90" s="174">
        <v>1.0003884783617552</v>
      </c>
      <c r="D90" s="358"/>
    </row>
    <row r="91" spans="1:4" s="9" customFormat="1" ht="15.95" customHeight="1">
      <c r="A91" s="12"/>
      <c r="B91" s="154" t="s">
        <v>73</v>
      </c>
      <c r="C91" s="75">
        <v>-740</v>
      </c>
      <c r="D91" s="425"/>
    </row>
    <row r="92" spans="1:4" s="10" customFormat="1" ht="15.95" customHeight="1">
      <c r="A92" s="28"/>
      <c r="B92" s="226" t="s">
        <v>272</v>
      </c>
      <c r="C92" s="86">
        <v>-5580</v>
      </c>
      <c r="D92" s="358"/>
    </row>
    <row r="93" spans="1:4" s="10" customFormat="1" ht="15.95" customHeight="1">
      <c r="A93" s="28"/>
      <c r="B93" s="226" t="s">
        <v>271</v>
      </c>
      <c r="C93" s="87">
        <v>4840</v>
      </c>
      <c r="D93" s="358"/>
    </row>
    <row r="94" spans="1:4" s="10" customFormat="1" ht="15.95" customHeight="1">
      <c r="A94" s="28"/>
      <c r="B94" s="298" t="s">
        <v>213</v>
      </c>
      <c r="C94" s="87"/>
      <c r="D94" s="260"/>
    </row>
    <row r="95" spans="1:4" s="10" customFormat="1" ht="15.95" customHeight="1">
      <c r="A95" s="28"/>
      <c r="B95" s="58" t="s">
        <v>210</v>
      </c>
      <c r="C95" s="87"/>
      <c r="D95" s="260"/>
    </row>
    <row r="96" spans="1:4" s="10" customFormat="1" ht="15.95" customHeight="1">
      <c r="A96" s="28"/>
      <c r="B96" s="14" t="s">
        <v>208</v>
      </c>
      <c r="C96" s="283">
        <v>929.11</v>
      </c>
      <c r="D96" s="260"/>
    </row>
    <row r="97" spans="1:9" s="10" customFormat="1" ht="15.95" customHeight="1" thickBot="1">
      <c r="A97" s="28"/>
      <c r="B97" s="14" t="s">
        <v>209</v>
      </c>
      <c r="C97" s="303">
        <v>5508.91</v>
      </c>
      <c r="D97" s="260"/>
    </row>
    <row r="98" spans="1:9" s="17" customFormat="1" ht="15.95" customHeight="1">
      <c r="A98" s="105"/>
      <c r="B98" s="171" t="s">
        <v>212</v>
      </c>
      <c r="C98" s="299">
        <v>6438.0199999999995</v>
      </c>
      <c r="D98" s="417"/>
    </row>
    <row r="99" spans="1:9" s="10" customFormat="1" ht="15.95" customHeight="1">
      <c r="A99" s="28"/>
      <c r="B99" s="6" t="s">
        <v>211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755.98</v>
      </c>
      <c r="D100" s="260"/>
    </row>
    <row r="101" spans="1:9" s="10" customFormat="1" ht="15.95" customHeight="1" thickBot="1">
      <c r="A101" s="28"/>
      <c r="B101" s="14" t="s">
        <v>209</v>
      </c>
      <c r="C101" s="303">
        <v>4988.3</v>
      </c>
      <c r="D101" s="260"/>
    </row>
    <row r="102" spans="1:9" s="17" customFormat="1" ht="15.95" customHeight="1">
      <c r="A102" s="105"/>
      <c r="B102" s="171" t="s">
        <v>212</v>
      </c>
      <c r="C102" s="299">
        <v>5744.2800000000007</v>
      </c>
      <c r="D102" s="417"/>
    </row>
    <row r="103" spans="1:9" s="7" customFormat="1" ht="15.95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4.95" customHeight="1">
      <c r="A104" s="240"/>
      <c r="B104" s="110"/>
      <c r="C104" s="109"/>
      <c r="D104" s="240"/>
      <c r="E104" s="129"/>
      <c r="F104" s="697" t="str">
        <f>+B2</f>
        <v xml:space="preserve"> ул. Короленко, д. 24</v>
      </c>
      <c r="G104" s="697"/>
      <c r="H104" s="697"/>
      <c r="I104" s="129"/>
    </row>
    <row r="105" spans="1:9" s="68" customFormat="1" ht="1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9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162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163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258</v>
      </c>
      <c r="F110" s="694"/>
      <c r="G110" s="694"/>
      <c r="H110" s="694"/>
      <c r="I110" s="695"/>
    </row>
    <row r="111" spans="1:9" s="49" customFormat="1" ht="15" customHeight="1">
      <c r="A111" s="258"/>
      <c r="B111" s="259"/>
      <c r="C111" s="109"/>
      <c r="D111" s="240"/>
      <c r="E111" s="693" t="s">
        <v>245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259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164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229</v>
      </c>
      <c r="F114" s="694"/>
      <c r="G114" s="694"/>
      <c r="H114" s="694"/>
      <c r="I114" s="695"/>
    </row>
    <row r="115" spans="1:9" ht="15" customHeight="1">
      <c r="E115" s="693" t="s">
        <v>304</v>
      </c>
      <c r="F115" s="694"/>
      <c r="G115" s="694"/>
      <c r="H115" s="694"/>
      <c r="I115" s="695"/>
    </row>
    <row r="116" spans="1:9" ht="15" customHeight="1" thickBot="1"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4.95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22</v>
      </c>
      <c r="F121" s="718">
        <v>6</v>
      </c>
      <c r="G121" s="719"/>
      <c r="H121" s="667">
        <v>17567.8</v>
      </c>
      <c r="I121" s="668"/>
    </row>
    <row r="122" spans="1:9">
      <c r="E122" s="69">
        <v>53</v>
      </c>
      <c r="F122" s="671">
        <v>29</v>
      </c>
      <c r="G122" s="671"/>
      <c r="H122" s="665">
        <v>31276.98</v>
      </c>
      <c r="I122" s="666"/>
    </row>
    <row r="123" spans="1:9">
      <c r="E123" s="69">
        <v>64</v>
      </c>
      <c r="F123" s="629">
        <v>5</v>
      </c>
      <c r="G123" s="653"/>
      <c r="H123" s="665">
        <v>6254.53</v>
      </c>
      <c r="I123" s="666"/>
    </row>
    <row r="124" spans="1:9">
      <c r="E124" s="69"/>
      <c r="F124" s="629"/>
      <c r="G124" s="653"/>
      <c r="H124" s="665"/>
      <c r="I124" s="666"/>
    </row>
    <row r="125" spans="1:9">
      <c r="E125" s="66"/>
      <c r="F125" s="629"/>
      <c r="G125" s="653"/>
      <c r="H125" s="665"/>
      <c r="I125" s="666"/>
    </row>
    <row r="126" spans="1:9">
      <c r="E126" s="66"/>
      <c r="F126" s="657"/>
      <c r="G126" s="658"/>
      <c r="H126" s="665"/>
      <c r="I126" s="666"/>
    </row>
    <row r="127" spans="1:9">
      <c r="E127" s="66"/>
      <c r="F127" s="657"/>
      <c r="G127" s="658"/>
      <c r="H127" s="665"/>
      <c r="I127" s="666"/>
    </row>
    <row r="128" spans="1:9">
      <c r="E128" s="179"/>
      <c r="F128" s="55"/>
      <c r="G128" s="178"/>
      <c r="H128" s="712"/>
      <c r="I128" s="713"/>
    </row>
    <row r="129" spans="5:9">
      <c r="E129" s="179"/>
      <c r="F129" s="180"/>
      <c r="G129" s="181"/>
      <c r="H129" s="714"/>
      <c r="I129" s="715"/>
    </row>
    <row r="130" spans="5:9" ht="13.5" thickBot="1">
      <c r="E130" s="184"/>
      <c r="F130" s="185"/>
      <c r="G130" s="186"/>
      <c r="H130" s="716"/>
      <c r="I130" s="717"/>
    </row>
    <row r="131" spans="5:9" ht="13.5" thickBot="1">
      <c r="E131" s="130"/>
      <c r="F131" s="136" t="s">
        <v>383</v>
      </c>
      <c r="G131" s="133"/>
      <c r="H131" s="734">
        <f>SUM(H121:H130)</f>
        <v>55099.31</v>
      </c>
      <c r="I131" s="735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8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2277.9499999999998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640744</v>
      </c>
      <c r="G138" s="159">
        <f>+C70</f>
        <v>635904</v>
      </c>
      <c r="H138" s="159">
        <f>+C65</f>
        <v>600497.83399999992</v>
      </c>
      <c r="I138" s="160">
        <f>+G138-H138</f>
        <v>35406.166000000085</v>
      </c>
    </row>
    <row r="139" spans="5:9" ht="15.95" customHeight="1">
      <c r="E139" s="188" t="s">
        <v>306</v>
      </c>
      <c r="F139" s="189"/>
      <c r="G139" s="156">
        <f>+G138/F138</f>
        <v>0.99244628119810718</v>
      </c>
      <c r="H139" s="156">
        <f>+H138/F138</f>
        <v>0.93718838412845051</v>
      </c>
      <c r="I139" s="64"/>
    </row>
    <row r="140" spans="5:9" ht="15.95" customHeight="1">
      <c r="E140" s="124" t="s">
        <v>78</v>
      </c>
      <c r="F140" s="161">
        <f>+C75</f>
        <v>1264124</v>
      </c>
      <c r="G140" s="161">
        <f>+C83</f>
        <v>1269704</v>
      </c>
      <c r="H140" s="161">
        <f>+F140-D76-D77-D78-D80</f>
        <v>1426683</v>
      </c>
      <c r="I140" s="160">
        <f>+G140-H140</f>
        <v>-156979</v>
      </c>
    </row>
    <row r="141" spans="5:9" ht="15.95" customHeight="1" thickBot="1">
      <c r="E141" s="190" t="s">
        <v>306</v>
      </c>
      <c r="F141" s="191"/>
      <c r="G141" s="157">
        <f>+G140/F140</f>
        <v>1.0044141239308801</v>
      </c>
      <c r="H141" s="157">
        <f>+H140/G140</f>
        <v>1.1236343273707887</v>
      </c>
      <c r="I141" s="158"/>
    </row>
    <row r="142" spans="5:9" ht="15.95" customHeight="1" thickBot="1">
      <c r="E142" s="147" t="s">
        <v>308</v>
      </c>
      <c r="F142" s="162">
        <f>+F140+F138</f>
        <v>1904868</v>
      </c>
      <c r="G142" s="162">
        <f>+G140+G138</f>
        <v>1905608</v>
      </c>
      <c r="H142" s="162">
        <f>+H140+H138</f>
        <v>2027180.8339999998</v>
      </c>
      <c r="I142" s="196">
        <f>+I140+I138</f>
        <v>-121572.83399999992</v>
      </c>
    </row>
    <row r="143" spans="5:9" ht="15.95" customHeight="1" thickBot="1">
      <c r="E143" s="674" t="s">
        <v>306</v>
      </c>
      <c r="F143" s="675"/>
      <c r="G143" s="149">
        <f>+G142/F142</f>
        <v>1.0003884783617552</v>
      </c>
      <c r="H143" s="149">
        <f>+H142/G142</f>
        <v>1.063797399045344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-119294.88399999992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176683.08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59188.196000000069</v>
      </c>
    </row>
  </sheetData>
  <mergeCells count="44">
    <mergeCell ref="E134:I134"/>
    <mergeCell ref="F126:G126"/>
    <mergeCell ref="H126:I126"/>
    <mergeCell ref="E146:H146"/>
    <mergeCell ref="H128:I128"/>
    <mergeCell ref="H129:I129"/>
    <mergeCell ref="F127:G127"/>
    <mergeCell ref="H127:I127"/>
    <mergeCell ref="E143:F143"/>
    <mergeCell ref="E144:H144"/>
    <mergeCell ref="H130:I130"/>
    <mergeCell ref="E136:H136"/>
    <mergeCell ref="H131:I131"/>
    <mergeCell ref="F125:G125"/>
    <mergeCell ref="H125:I125"/>
    <mergeCell ref="H120:I120"/>
    <mergeCell ref="F121:G121"/>
    <mergeCell ref="H121:I121"/>
    <mergeCell ref="F122:G122"/>
    <mergeCell ref="H122:I122"/>
    <mergeCell ref="A1:C1"/>
    <mergeCell ref="E105:I105"/>
    <mergeCell ref="E107:I107"/>
    <mergeCell ref="A113:B113"/>
    <mergeCell ref="E103:I103"/>
    <mergeCell ref="F104:H104"/>
    <mergeCell ref="E147:H147"/>
    <mergeCell ref="A114:B114"/>
    <mergeCell ref="E108:I108"/>
    <mergeCell ref="E109:I109"/>
    <mergeCell ref="E115:I115"/>
    <mergeCell ref="F123:G123"/>
    <mergeCell ref="F120:G120"/>
    <mergeCell ref="E116:I116"/>
    <mergeCell ref="F124:G124"/>
    <mergeCell ref="H124:I124"/>
    <mergeCell ref="H123:I123"/>
    <mergeCell ref="E119:I119"/>
    <mergeCell ref="E113:I113"/>
    <mergeCell ref="E114:I114"/>
    <mergeCell ref="A3:B3"/>
    <mergeCell ref="E110:I110"/>
    <mergeCell ref="E111:I111"/>
    <mergeCell ref="E112:I112"/>
  </mergeCells>
  <phoneticPr fontId="11" type="noConversion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28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3.42578125" style="32" customWidth="1"/>
    <col min="5" max="8" width="16.7109375" customWidth="1"/>
    <col min="9" max="9" width="12.7109375" customWidth="1"/>
  </cols>
  <sheetData>
    <row r="1" spans="1:4" s="2" customFormat="1" ht="22.5" customHeight="1">
      <c r="A1" s="656" t="s">
        <v>385</v>
      </c>
      <c r="B1" s="656"/>
      <c r="C1" s="656"/>
      <c r="D1" s="116"/>
    </row>
    <row r="2" spans="1:4" s="21" customFormat="1" ht="15" customHeight="1">
      <c r="A2" s="252"/>
      <c r="B2" s="152" t="s">
        <v>265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265"/>
      <c r="B4" s="267" t="s">
        <v>207</v>
      </c>
      <c r="C4" s="275"/>
      <c r="D4" s="271"/>
    </row>
    <row r="5" spans="1:4" s="3" customFormat="1" ht="56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1" customHeight="1">
      <c r="A6" s="206"/>
      <c r="B6" s="263" t="s">
        <v>96</v>
      </c>
      <c r="C6" s="238"/>
      <c r="D6" s="46"/>
    </row>
    <row r="7" spans="1:4" s="41" customFormat="1" ht="16.5" customHeight="1">
      <c r="A7" s="39">
        <v>1</v>
      </c>
      <c r="B7" s="212" t="s">
        <v>205</v>
      </c>
      <c r="C7" s="165">
        <v>447644.89799999999</v>
      </c>
      <c r="D7" s="46"/>
    </row>
    <row r="8" spans="1:4" s="34" customFormat="1" ht="12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59410.047999999995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46061.127999999997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10859.96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1787.7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78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623.26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99438.555999999982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98420.575999999986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131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886.98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67342.28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38899.930000000008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27950.35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492</v>
      </c>
      <c r="D27" s="359"/>
    </row>
    <row r="28" spans="1:4" s="33" customFormat="1" ht="15.95" customHeight="1">
      <c r="A28" s="94" t="s">
        <v>46</v>
      </c>
      <c r="B28" s="274" t="s">
        <v>91</v>
      </c>
      <c r="C28" s="98">
        <v>103182.70799999998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14" t="s">
        <v>49</v>
      </c>
      <c r="C31" s="282">
        <v>97330.166000000012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8376.4560000000001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88953.71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6470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0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74807.61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7676.1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20941.14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21312.243200000001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12603.343199999999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1491.6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278.06399999999996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318.04919999999998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1554.73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699.3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8261.6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7260.22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7260.22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1746.84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5513.38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1448.6799999999998</v>
      </c>
      <c r="D59" s="362"/>
    </row>
    <row r="60" spans="1:4" s="41" customFormat="1" ht="13.5" customHeight="1">
      <c r="A60" s="39" t="s">
        <v>354</v>
      </c>
      <c r="B60" s="212" t="s">
        <v>377</v>
      </c>
      <c r="C60" s="46">
        <v>78053.340000000026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39978.539999999994</v>
      </c>
      <c r="D61" s="98"/>
    </row>
    <row r="62" spans="1:4" s="42" customFormat="1" ht="16.5" customHeight="1">
      <c r="A62" s="51" t="s">
        <v>361</v>
      </c>
      <c r="B62" s="79" t="s">
        <v>279</v>
      </c>
      <c r="C62" s="46">
        <v>565676.77800000005</v>
      </c>
      <c r="D62" s="46"/>
    </row>
    <row r="63" spans="1:4" s="42" customFormat="1" ht="15" customHeight="1">
      <c r="A63" s="51" t="s">
        <v>362</v>
      </c>
      <c r="B63" s="79" t="s">
        <v>99</v>
      </c>
      <c r="C63" s="46">
        <v>21312.243200000001</v>
      </c>
      <c r="D63" s="386"/>
    </row>
    <row r="64" spans="1:4" s="42" customFormat="1" ht="27" customHeight="1">
      <c r="A64" s="43" t="s">
        <v>364</v>
      </c>
      <c r="B64" s="347" t="s">
        <v>235</v>
      </c>
      <c r="C64" s="92"/>
      <c r="D64" s="386"/>
    </row>
    <row r="65" spans="1:4" s="42" customFormat="1" ht="24.75" customHeight="1" thickBot="1">
      <c r="A65" s="51" t="s">
        <v>365</v>
      </c>
      <c r="B65" s="227" t="s">
        <v>218</v>
      </c>
      <c r="C65" s="257">
        <v>586989.02120000008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-335742</v>
      </c>
      <c r="D66" s="385"/>
    </row>
    <row r="67" spans="1:4" s="41" customFormat="1" ht="19.5" customHeight="1">
      <c r="A67" s="43" t="s">
        <v>367</v>
      </c>
      <c r="B67" s="229" t="s">
        <v>71</v>
      </c>
      <c r="C67" s="336">
        <v>639606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639606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18.75" customHeight="1" thickBot="1">
      <c r="A70" s="43" t="s">
        <v>368</v>
      </c>
      <c r="B70" s="229" t="s">
        <v>74</v>
      </c>
      <c r="C70" s="336">
        <v>620373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620373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30.75" customHeight="1" thickBot="1">
      <c r="A73" s="39" t="s">
        <v>369</v>
      </c>
      <c r="B73" s="230" t="s">
        <v>350</v>
      </c>
      <c r="C73" s="169">
        <v>-302358.02120000008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1299129</v>
      </c>
      <c r="D75" s="424"/>
    </row>
    <row r="76" spans="1:4" s="10" customFormat="1" ht="12" customHeight="1">
      <c r="A76" s="28"/>
      <c r="B76" s="6" t="s">
        <v>378</v>
      </c>
      <c r="C76" s="283">
        <v>739698</v>
      </c>
      <c r="D76" s="358"/>
    </row>
    <row r="77" spans="1:4" s="10" customFormat="1" ht="12" customHeight="1">
      <c r="A77" s="28"/>
      <c r="B77" s="6" t="s">
        <v>379</v>
      </c>
      <c r="C77" s="283">
        <v>97633</v>
      </c>
      <c r="D77" s="358">
        <v>-29091</v>
      </c>
    </row>
    <row r="78" spans="1:4" s="10" customFormat="1" ht="12" customHeight="1">
      <c r="A78" s="28"/>
      <c r="B78" s="6" t="s">
        <v>380</v>
      </c>
      <c r="C78" s="283">
        <v>324794</v>
      </c>
      <c r="D78" s="358">
        <v>-67036</v>
      </c>
    </row>
    <row r="79" spans="1:4" s="10" customFormat="1" ht="12" customHeight="1">
      <c r="A79" s="28"/>
      <c r="B79" s="6" t="s">
        <v>280</v>
      </c>
      <c r="C79" s="283">
        <v>3080</v>
      </c>
      <c r="D79" s="358"/>
    </row>
    <row r="80" spans="1:4" s="10" customFormat="1" ht="12" customHeight="1">
      <c r="A80" s="28"/>
      <c r="B80" s="6" t="s">
        <v>381</v>
      </c>
      <c r="C80" s="283">
        <v>133924</v>
      </c>
      <c r="D80" s="358">
        <v>-39826</v>
      </c>
    </row>
    <row r="81" spans="1:5" s="49" customFormat="1" ht="16.5" customHeight="1">
      <c r="A81" s="56"/>
      <c r="B81" s="154" t="s">
        <v>281</v>
      </c>
      <c r="C81" s="46">
        <v>1938735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1251061</v>
      </c>
      <c r="D83" s="369"/>
    </row>
    <row r="84" spans="1:5" s="10" customFormat="1" ht="12" customHeight="1">
      <c r="A84" s="28"/>
      <c r="B84" s="6" t="s">
        <v>378</v>
      </c>
      <c r="C84" s="283">
        <v>717172</v>
      </c>
      <c r="D84" s="358"/>
    </row>
    <row r="85" spans="1:5" s="10" customFormat="1" ht="12" customHeight="1">
      <c r="A85" s="28"/>
      <c r="B85" s="6" t="s">
        <v>379</v>
      </c>
      <c r="C85" s="283">
        <v>93630</v>
      </c>
      <c r="D85" s="358"/>
    </row>
    <row r="86" spans="1:5" s="10" customFormat="1" ht="12" customHeight="1">
      <c r="A86" s="28"/>
      <c r="B86" s="6" t="s">
        <v>380</v>
      </c>
      <c r="C86" s="283">
        <v>309812</v>
      </c>
      <c r="D86" s="358"/>
    </row>
    <row r="87" spans="1:5" s="10" customFormat="1" ht="12" customHeight="1">
      <c r="A87" s="28"/>
      <c r="B87" s="6" t="s">
        <v>280</v>
      </c>
      <c r="C87" s="283">
        <v>2796</v>
      </c>
      <c r="D87" s="358"/>
    </row>
    <row r="88" spans="1:5" s="10" customFormat="1" ht="12" customHeight="1">
      <c r="A88" s="28"/>
      <c r="B88" s="6" t="s">
        <v>381</v>
      </c>
      <c r="C88" s="283">
        <v>127651</v>
      </c>
      <c r="D88" s="358"/>
    </row>
    <row r="89" spans="1:5" s="49" customFormat="1" ht="17.25" customHeight="1">
      <c r="A89" s="56"/>
      <c r="B89" s="154" t="s">
        <v>282</v>
      </c>
      <c r="C89" s="46">
        <v>1871434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0.96528612729434404</v>
      </c>
      <c r="D90" s="358"/>
    </row>
    <row r="91" spans="1:5" s="9" customFormat="1" ht="15.95" customHeight="1">
      <c r="A91" s="12"/>
      <c r="B91" s="154" t="s">
        <v>73</v>
      </c>
      <c r="C91" s="75">
        <v>67301</v>
      </c>
      <c r="D91" s="425"/>
    </row>
    <row r="92" spans="1:5" s="10" customFormat="1" ht="15.95" customHeight="1">
      <c r="A92" s="28"/>
      <c r="B92" s="226" t="s">
        <v>272</v>
      </c>
      <c r="C92" s="86">
        <v>48068</v>
      </c>
      <c r="D92" s="358"/>
    </row>
    <row r="93" spans="1:5" s="10" customFormat="1" ht="15.95" customHeight="1">
      <c r="A93" s="28"/>
      <c r="B93" s="226" t="s">
        <v>271</v>
      </c>
      <c r="C93" s="87">
        <v>19233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210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2071</v>
      </c>
      <c r="D96" s="260"/>
    </row>
    <row r="97" spans="1:9" s="10" customFormat="1" ht="15.95" customHeight="1" thickBot="1">
      <c r="A97" s="28"/>
      <c r="B97" s="14" t="s">
        <v>209</v>
      </c>
      <c r="C97" s="303">
        <v>11270</v>
      </c>
      <c r="D97" s="260"/>
    </row>
    <row r="98" spans="1:9" s="17" customFormat="1" ht="15.95" customHeight="1">
      <c r="A98" s="105"/>
      <c r="B98" s="171" t="s">
        <v>212</v>
      </c>
      <c r="C98" s="299">
        <v>13341</v>
      </c>
      <c r="D98" s="417"/>
    </row>
    <row r="99" spans="1:9" s="10" customFormat="1" ht="15.95" customHeight="1">
      <c r="A99" s="28"/>
      <c r="B99" s="6" t="s">
        <v>211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2590</v>
      </c>
      <c r="D100" s="260"/>
    </row>
    <row r="101" spans="1:9" s="10" customFormat="1" ht="15.95" customHeight="1" thickBot="1">
      <c r="A101" s="28"/>
      <c r="B101" s="14" t="s">
        <v>209</v>
      </c>
      <c r="C101" s="303">
        <v>10806</v>
      </c>
      <c r="D101" s="260"/>
    </row>
    <row r="102" spans="1:9" s="17" customFormat="1" ht="15.95" customHeight="1">
      <c r="A102" s="105"/>
      <c r="B102" s="171" t="s">
        <v>212</v>
      </c>
      <c r="C102" s="299">
        <v>13396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4.95" customHeight="1">
      <c r="A104" s="240"/>
      <c r="B104" s="110"/>
      <c r="C104" s="109"/>
      <c r="D104" s="240"/>
      <c r="E104" s="129"/>
      <c r="F104" s="697" t="str">
        <f>+B2</f>
        <v xml:space="preserve"> ул. Короленко, д. 24а</v>
      </c>
      <c r="G104" s="697"/>
      <c r="H104" s="697"/>
      <c r="I104" s="129"/>
    </row>
    <row r="105" spans="1:9" s="68" customFormat="1" ht="16.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8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165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166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258</v>
      </c>
      <c r="F110" s="694"/>
      <c r="G110" s="694"/>
      <c r="H110" s="694"/>
      <c r="I110" s="695"/>
    </row>
    <row r="111" spans="1:9" s="49" customFormat="1" ht="15" customHeight="1">
      <c r="A111" s="258"/>
      <c r="B111" s="259"/>
      <c r="C111" s="109"/>
      <c r="D111" s="240"/>
      <c r="E111" s="693" t="s">
        <v>245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259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164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229</v>
      </c>
      <c r="F114" s="694"/>
      <c r="G114" s="694"/>
      <c r="H114" s="694"/>
      <c r="I114" s="695"/>
    </row>
    <row r="115" spans="1:9" ht="15" customHeight="1">
      <c r="A115" s="116"/>
      <c r="B115" s="116"/>
      <c r="C115" s="116"/>
      <c r="E115" s="693" t="s">
        <v>304</v>
      </c>
      <c r="F115" s="694"/>
      <c r="G115" s="694"/>
      <c r="H115" s="694"/>
      <c r="I115" s="695"/>
    </row>
    <row r="116" spans="1:9" ht="15" customHeight="1" thickBot="1">
      <c r="E116" s="686" t="s">
        <v>373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4.95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6</v>
      </c>
      <c r="F121" s="718">
        <v>71</v>
      </c>
      <c r="G121" s="719"/>
      <c r="H121" s="655">
        <v>251438.95</v>
      </c>
      <c r="I121" s="644"/>
    </row>
    <row r="122" spans="1:9">
      <c r="E122" s="69">
        <v>17</v>
      </c>
      <c r="F122" s="671">
        <v>10</v>
      </c>
      <c r="G122" s="671"/>
      <c r="H122" s="659">
        <v>14716.27</v>
      </c>
      <c r="I122" s="639"/>
    </row>
    <row r="123" spans="1:9">
      <c r="E123" s="69">
        <v>38</v>
      </c>
      <c r="F123" s="629">
        <v>5</v>
      </c>
      <c r="G123" s="653"/>
      <c r="H123" s="659">
        <v>10994.44</v>
      </c>
      <c r="I123" s="639"/>
    </row>
    <row r="124" spans="1:9">
      <c r="E124" s="66" t="s">
        <v>224</v>
      </c>
      <c r="F124" s="629">
        <v>9</v>
      </c>
      <c r="G124" s="653"/>
      <c r="H124" s="659">
        <v>20226.900000000001</v>
      </c>
      <c r="I124" s="639"/>
    </row>
    <row r="125" spans="1:9">
      <c r="E125" s="66" t="s">
        <v>296</v>
      </c>
      <c r="F125" s="629">
        <v>3</v>
      </c>
      <c r="G125" s="653"/>
      <c r="H125" s="659">
        <v>7624.06</v>
      </c>
      <c r="I125" s="639"/>
    </row>
    <row r="126" spans="1:9">
      <c r="E126" s="66" t="s">
        <v>286</v>
      </c>
      <c r="F126" s="657">
        <v>7</v>
      </c>
      <c r="G126" s="658"/>
      <c r="H126" s="659">
        <v>13459.59</v>
      </c>
      <c r="I126" s="639"/>
    </row>
    <row r="127" spans="1:9">
      <c r="E127" s="66" t="s">
        <v>290</v>
      </c>
      <c r="F127" s="657">
        <v>5</v>
      </c>
      <c r="G127" s="658"/>
      <c r="H127" s="659">
        <v>12710.31</v>
      </c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331170.52000000008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11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-335742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639606</v>
      </c>
      <c r="G138" s="159">
        <f>+C70</f>
        <v>620373</v>
      </c>
      <c r="H138" s="159">
        <f>+C65</f>
        <v>586989.02120000008</v>
      </c>
      <c r="I138" s="160">
        <f>+G138-H138</f>
        <v>33383.978799999924</v>
      </c>
    </row>
    <row r="139" spans="5:9" ht="15.95" customHeight="1">
      <c r="E139" s="188" t="s">
        <v>306</v>
      </c>
      <c r="F139" s="189"/>
      <c r="G139" s="156">
        <f>+G138/F138</f>
        <v>0.96992992561045388</v>
      </c>
      <c r="H139" s="156">
        <f>+H138/F138</f>
        <v>0.91773532643533684</v>
      </c>
      <c r="I139" s="64"/>
    </row>
    <row r="140" spans="5:9" ht="15.95" customHeight="1">
      <c r="E140" s="124" t="s">
        <v>78</v>
      </c>
      <c r="F140" s="161">
        <f>+C75</f>
        <v>1299129</v>
      </c>
      <c r="G140" s="161">
        <f>+C83</f>
        <v>1251061</v>
      </c>
      <c r="H140" s="161">
        <f>+F140-D76-D77-D78-D80</f>
        <v>1435082</v>
      </c>
      <c r="I140" s="160">
        <f>+G140-H140</f>
        <v>-184021</v>
      </c>
    </row>
    <row r="141" spans="5:9" ht="15.95" customHeight="1" thickBot="1">
      <c r="E141" s="190" t="s">
        <v>306</v>
      </c>
      <c r="F141" s="191"/>
      <c r="G141" s="157">
        <f>+G140/F140</f>
        <v>0.96299982526754468</v>
      </c>
      <c r="H141" s="157">
        <f>+H140/G140</f>
        <v>1.147091948354237</v>
      </c>
      <c r="I141" s="158"/>
    </row>
    <row r="142" spans="5:9" ht="15.95" customHeight="1" thickBot="1">
      <c r="E142" s="147" t="s">
        <v>308</v>
      </c>
      <c r="F142" s="162">
        <f>+F140+F138</f>
        <v>1938735</v>
      </c>
      <c r="G142" s="162">
        <f>+G140+G138</f>
        <v>1871434</v>
      </c>
      <c r="H142" s="162">
        <f>+H140+H138</f>
        <v>2022071.0212000001</v>
      </c>
      <c r="I142" s="196">
        <f>+I140+I138</f>
        <v>-150637.02120000008</v>
      </c>
    </row>
    <row r="143" spans="5:9" ht="15.95" customHeight="1" thickBot="1">
      <c r="E143" s="625" t="s">
        <v>306</v>
      </c>
      <c r="F143" s="626"/>
      <c r="G143" s="149">
        <f>+G142/F142</f>
        <v>0.96528612729434404</v>
      </c>
      <c r="H143" s="149">
        <f>+H142/G142</f>
        <v>1.0804928312727031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-486379.02120000008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166254.19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-318324.83120000007</v>
      </c>
    </row>
  </sheetData>
  <mergeCells count="44">
    <mergeCell ref="H129:I129"/>
    <mergeCell ref="E146:H146"/>
    <mergeCell ref="E143:F143"/>
    <mergeCell ref="E144:H144"/>
    <mergeCell ref="H130:I130"/>
    <mergeCell ref="H131:I131"/>
    <mergeCell ref="E134:I134"/>
    <mergeCell ref="E136:H136"/>
    <mergeCell ref="F126:G126"/>
    <mergeCell ref="H126:I126"/>
    <mergeCell ref="F127:G127"/>
    <mergeCell ref="E103:I103"/>
    <mergeCell ref="F104:H104"/>
    <mergeCell ref="F125:G125"/>
    <mergeCell ref="H125:I125"/>
    <mergeCell ref="F120:G120"/>
    <mergeCell ref="F123:G123"/>
    <mergeCell ref="H123:I123"/>
    <mergeCell ref="A1:C1"/>
    <mergeCell ref="E115:I115"/>
    <mergeCell ref="E116:I116"/>
    <mergeCell ref="E119:I119"/>
    <mergeCell ref="A3:B3"/>
    <mergeCell ref="E107:I107"/>
    <mergeCell ref="E105:I105"/>
    <mergeCell ref="A114:B114"/>
    <mergeCell ref="E147:H147"/>
    <mergeCell ref="E108:I108"/>
    <mergeCell ref="E109:I109"/>
    <mergeCell ref="E110:I110"/>
    <mergeCell ref="E111:I111"/>
    <mergeCell ref="H122:I122"/>
    <mergeCell ref="H120:I120"/>
    <mergeCell ref="F121:G121"/>
    <mergeCell ref="E112:I112"/>
    <mergeCell ref="E113:I113"/>
    <mergeCell ref="H128:I128"/>
    <mergeCell ref="H127:I127"/>
    <mergeCell ref="E114:I114"/>
    <mergeCell ref="A113:B113"/>
    <mergeCell ref="H121:I121"/>
    <mergeCell ref="F122:G122"/>
    <mergeCell ref="F124:G124"/>
    <mergeCell ref="H124:I124"/>
  </mergeCells>
  <phoneticPr fontId="11" type="noConversion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zoomScale="90" zoomScaleNormal="100" workbookViewId="0">
      <pane xSplit="2" ySplit="5" topLeftCell="C129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4.42578125" customWidth="1"/>
    <col min="3" max="3" width="13.5703125" style="203" customWidth="1"/>
    <col min="4" max="4" width="12.140625" style="32" customWidth="1"/>
    <col min="5" max="5" width="17.7109375" customWidth="1"/>
    <col min="6" max="7" width="14.7109375" customWidth="1"/>
    <col min="8" max="8" width="16.7109375" customWidth="1"/>
    <col min="9" max="9" width="12.7109375" customWidth="1"/>
  </cols>
  <sheetData>
    <row r="1" spans="1:4" s="4" customFormat="1" ht="17.25" customHeight="1">
      <c r="A1" s="597" t="s">
        <v>385</v>
      </c>
      <c r="B1" s="597"/>
      <c r="C1" s="597"/>
      <c r="D1" s="371"/>
    </row>
    <row r="2" spans="1:4" ht="15" customHeight="1">
      <c r="A2" s="614" t="s">
        <v>206</v>
      </c>
      <c r="B2" s="614"/>
    </row>
    <row r="3" spans="1:4" ht="15" customHeight="1">
      <c r="A3" s="613" t="s">
        <v>372</v>
      </c>
      <c r="B3" s="613"/>
    </row>
    <row r="4" spans="1:4" ht="15" customHeight="1">
      <c r="A4" s="339"/>
      <c r="B4" s="267" t="s">
        <v>207</v>
      </c>
    </row>
    <row r="5" spans="1:4" s="3" customFormat="1" ht="69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4" customHeight="1">
      <c r="A6" s="206"/>
      <c r="B6" s="263" t="s">
        <v>96</v>
      </c>
      <c r="C6" s="204"/>
      <c r="D6" s="46"/>
    </row>
    <row r="7" spans="1:4" s="213" customFormat="1" ht="20.100000000000001" customHeight="1">
      <c r="A7" s="39">
        <v>1</v>
      </c>
      <c r="B7" s="212" t="s">
        <v>205</v>
      </c>
      <c r="C7" s="165">
        <v>422783.478</v>
      </c>
      <c r="D7" s="165"/>
    </row>
    <row r="8" spans="1:4" s="34" customFormat="1" ht="12" customHeight="1">
      <c r="A8" s="37"/>
      <c r="B8" s="14" t="s">
        <v>17</v>
      </c>
      <c r="C8" s="237"/>
      <c r="D8" s="372"/>
    </row>
    <row r="9" spans="1:4" s="215" customFormat="1" ht="24.75" customHeight="1">
      <c r="A9" s="94" t="s">
        <v>16</v>
      </c>
      <c r="B9" s="214" t="s">
        <v>302</v>
      </c>
      <c r="C9" s="98">
        <v>52461.474000000002</v>
      </c>
      <c r="D9" s="165"/>
    </row>
    <row r="10" spans="1:4" s="217" customFormat="1" ht="15" hidden="1" customHeight="1">
      <c r="A10" s="95" t="s">
        <v>95</v>
      </c>
      <c r="B10" s="216" t="s">
        <v>155</v>
      </c>
      <c r="C10" s="88">
        <v>40108.353999999999</v>
      </c>
      <c r="D10" s="373"/>
    </row>
    <row r="11" spans="1:4" s="217" customFormat="1" ht="12.95" hidden="1" customHeight="1">
      <c r="A11" s="95" t="s">
        <v>21</v>
      </c>
      <c r="B11" s="218" t="s">
        <v>153</v>
      </c>
      <c r="C11" s="88">
        <v>9146.01</v>
      </c>
      <c r="D11" s="373"/>
    </row>
    <row r="12" spans="1:4" s="217" customFormat="1" ht="12.95" hidden="1" customHeight="1">
      <c r="A12" s="95" t="s">
        <v>22</v>
      </c>
      <c r="B12" s="216" t="s">
        <v>18</v>
      </c>
      <c r="C12" s="88">
        <v>2063.2200000000003</v>
      </c>
      <c r="D12" s="373"/>
    </row>
    <row r="13" spans="1:4" s="217" customFormat="1" ht="12.95" hidden="1" customHeight="1">
      <c r="A13" s="95" t="s">
        <v>23</v>
      </c>
      <c r="B13" s="216" t="s">
        <v>19</v>
      </c>
      <c r="C13" s="88">
        <v>156.92000000000002</v>
      </c>
      <c r="D13" s="373"/>
    </row>
    <row r="14" spans="1:4" s="217" customFormat="1" ht="12.95" hidden="1" customHeight="1">
      <c r="A14" s="95" t="s">
        <v>24</v>
      </c>
      <c r="B14" s="216" t="s">
        <v>20</v>
      </c>
      <c r="C14" s="88">
        <v>0</v>
      </c>
      <c r="D14" s="373"/>
    </row>
    <row r="15" spans="1:4" s="217" customFormat="1" ht="12.95" hidden="1" customHeight="1">
      <c r="A15" s="95" t="s">
        <v>25</v>
      </c>
      <c r="B15" s="216" t="s">
        <v>93</v>
      </c>
      <c r="C15" s="88">
        <v>63</v>
      </c>
      <c r="D15" s="373"/>
    </row>
    <row r="16" spans="1:4" s="217" customFormat="1" ht="12.95" hidden="1" customHeight="1">
      <c r="A16" s="95" t="s">
        <v>26</v>
      </c>
      <c r="B16" s="216" t="s">
        <v>103</v>
      </c>
      <c r="C16" s="88">
        <v>923.97</v>
      </c>
      <c r="D16" s="373"/>
    </row>
    <row r="17" spans="1:4" s="215" customFormat="1" ht="15.95" customHeight="1">
      <c r="A17" s="94" t="s">
        <v>27</v>
      </c>
      <c r="B17" s="214" t="s">
        <v>375</v>
      </c>
      <c r="C17" s="98">
        <v>111061.552</v>
      </c>
      <c r="D17" s="165"/>
    </row>
    <row r="18" spans="1:4" s="217" customFormat="1" ht="15.95" hidden="1" customHeight="1">
      <c r="A18" s="95" t="s">
        <v>28</v>
      </c>
      <c r="B18" s="216" t="s">
        <v>29</v>
      </c>
      <c r="C18" s="88">
        <v>25014.877999999993</v>
      </c>
      <c r="D18" s="334"/>
    </row>
    <row r="19" spans="1:4" s="217" customFormat="1" ht="15.95" hidden="1" customHeight="1">
      <c r="A19" s="95" t="s">
        <v>31</v>
      </c>
      <c r="B19" s="216" t="s">
        <v>104</v>
      </c>
      <c r="C19" s="88">
        <v>85</v>
      </c>
      <c r="D19" s="334"/>
    </row>
    <row r="20" spans="1:4" s="217" customFormat="1" ht="15.95" hidden="1" customHeight="1">
      <c r="A20" s="95" t="s">
        <v>32</v>
      </c>
      <c r="B20" s="216" t="s">
        <v>30</v>
      </c>
      <c r="C20" s="88">
        <v>85345.823999999993</v>
      </c>
      <c r="D20" s="334"/>
    </row>
    <row r="21" spans="1:4" s="215" customFormat="1" ht="15.95" hidden="1" customHeight="1">
      <c r="A21" s="94" t="s">
        <v>94</v>
      </c>
      <c r="B21" s="295" t="s">
        <v>33</v>
      </c>
      <c r="C21" s="98">
        <v>615.85</v>
      </c>
      <c r="D21" s="166"/>
    </row>
    <row r="22" spans="1:4" s="215" customFormat="1" ht="15.95" customHeight="1">
      <c r="A22" s="94" t="s">
        <v>40</v>
      </c>
      <c r="B22" s="214" t="s">
        <v>376</v>
      </c>
      <c r="C22" s="98">
        <v>60902</v>
      </c>
      <c r="D22" s="165"/>
    </row>
    <row r="23" spans="1:4" s="217" customFormat="1" ht="15.95" hidden="1" customHeight="1">
      <c r="A23" s="95" t="s">
        <v>41</v>
      </c>
      <c r="B23" s="216" t="s">
        <v>310</v>
      </c>
      <c r="C23" s="88">
        <v>26189.73</v>
      </c>
      <c r="D23" s="373"/>
    </row>
    <row r="24" spans="1:4" s="217" customFormat="1" ht="15.95" hidden="1" customHeight="1">
      <c r="A24" s="95" t="s">
        <v>42</v>
      </c>
      <c r="B24" s="216" t="s">
        <v>355</v>
      </c>
      <c r="C24" s="88">
        <v>0</v>
      </c>
      <c r="D24" s="373"/>
    </row>
    <row r="25" spans="1:4" s="217" customFormat="1" ht="15.95" hidden="1" customHeight="1">
      <c r="A25" s="95" t="s">
        <v>43</v>
      </c>
      <c r="B25" s="216" t="s">
        <v>356</v>
      </c>
      <c r="C25" s="88">
        <v>0</v>
      </c>
      <c r="D25" s="373"/>
    </row>
    <row r="26" spans="1:4" s="217" customFormat="1" ht="15.95" hidden="1" customHeight="1">
      <c r="A26" s="95" t="s">
        <v>44</v>
      </c>
      <c r="B26" s="216" t="s">
        <v>97</v>
      </c>
      <c r="C26" s="88">
        <v>34576.269999999997</v>
      </c>
      <c r="D26" s="373"/>
    </row>
    <row r="27" spans="1:4" s="217" customFormat="1" ht="15.95" hidden="1" customHeight="1">
      <c r="A27" s="95" t="s">
        <v>45</v>
      </c>
      <c r="B27" s="216" t="s">
        <v>103</v>
      </c>
      <c r="C27" s="88">
        <v>136</v>
      </c>
      <c r="D27" s="373"/>
    </row>
    <row r="28" spans="1:4" s="333" customFormat="1" ht="15.95" customHeight="1">
      <c r="A28" s="94" t="s">
        <v>46</v>
      </c>
      <c r="B28" s="324" t="s">
        <v>91</v>
      </c>
      <c r="C28" s="98">
        <v>77460.26400000001</v>
      </c>
      <c r="D28" s="165"/>
    </row>
    <row r="29" spans="1:4" s="217" customFormat="1" ht="15.95" hidden="1" customHeight="1">
      <c r="A29" s="95" t="s">
        <v>47</v>
      </c>
      <c r="B29" s="216" t="s">
        <v>359</v>
      </c>
      <c r="C29" s="88">
        <v>0</v>
      </c>
      <c r="D29" s="334"/>
    </row>
    <row r="30" spans="1:4" s="217" customFormat="1" ht="15.95" hidden="1" customHeight="1">
      <c r="A30" s="95" t="s">
        <v>48</v>
      </c>
      <c r="B30" s="216" t="s">
        <v>360</v>
      </c>
      <c r="C30" s="88">
        <v>0</v>
      </c>
      <c r="D30" s="334"/>
    </row>
    <row r="31" spans="1:4" s="215" customFormat="1" ht="15.95" customHeight="1">
      <c r="A31" s="94" t="s">
        <v>50</v>
      </c>
      <c r="B31" s="214" t="s">
        <v>49</v>
      </c>
      <c r="C31" s="282">
        <v>104881.96800000001</v>
      </c>
      <c r="D31" s="165"/>
    </row>
    <row r="32" spans="1:4" s="335" customFormat="1" ht="15.95" customHeight="1">
      <c r="A32" s="95" t="s">
        <v>51</v>
      </c>
      <c r="B32" s="324" t="s">
        <v>35</v>
      </c>
      <c r="C32" s="88">
        <v>0</v>
      </c>
      <c r="D32" s="334"/>
    </row>
    <row r="33" spans="1:4" s="335" customFormat="1" ht="15.95" customHeight="1">
      <c r="A33" s="95" t="s">
        <v>52</v>
      </c>
      <c r="B33" s="324" t="s">
        <v>353</v>
      </c>
      <c r="C33" s="88">
        <v>6406.4879999999976</v>
      </c>
      <c r="D33" s="334"/>
    </row>
    <row r="34" spans="1:4" s="219" customFormat="1" ht="15.95" customHeight="1">
      <c r="A34" s="95" t="s">
        <v>53</v>
      </c>
      <c r="B34" s="214" t="s">
        <v>36</v>
      </c>
      <c r="C34" s="88">
        <v>98475.48000000001</v>
      </c>
      <c r="D34" s="334"/>
    </row>
    <row r="35" spans="1:4" s="176" customFormat="1" ht="15.95" hidden="1" customHeight="1">
      <c r="A35" s="37" t="s">
        <v>55</v>
      </c>
      <c r="B35" s="220" t="s">
        <v>203</v>
      </c>
      <c r="C35" s="67">
        <v>7738.61</v>
      </c>
      <c r="D35" s="374"/>
    </row>
    <row r="36" spans="1:4" s="176" customFormat="1" ht="15.95" hidden="1" customHeight="1">
      <c r="A36" s="37" t="s">
        <v>56</v>
      </c>
      <c r="B36" s="221" t="s">
        <v>81</v>
      </c>
      <c r="C36" s="67">
        <v>2122.5</v>
      </c>
      <c r="D36" s="374"/>
    </row>
    <row r="37" spans="1:4" s="176" customFormat="1" ht="15.95" hidden="1" customHeight="1">
      <c r="A37" s="37" t="s">
        <v>58</v>
      </c>
      <c r="B37" s="221" t="s">
        <v>82</v>
      </c>
      <c r="C37" s="67">
        <v>79311.77</v>
      </c>
      <c r="D37" s="374"/>
    </row>
    <row r="38" spans="1:4" s="176" customFormat="1" ht="15.95" hidden="1" customHeight="1">
      <c r="A38" s="37" t="s">
        <v>60</v>
      </c>
      <c r="B38" s="222" t="s">
        <v>83</v>
      </c>
      <c r="C38" s="67">
        <v>9302.6</v>
      </c>
      <c r="D38" s="374"/>
    </row>
    <row r="39" spans="1:4" s="176" customFormat="1" ht="15.95" hidden="1" customHeight="1">
      <c r="A39" s="37" t="s">
        <v>59</v>
      </c>
      <c r="B39" s="222" t="s">
        <v>84</v>
      </c>
      <c r="C39" s="67">
        <v>0</v>
      </c>
      <c r="D39" s="374"/>
    </row>
    <row r="40" spans="1:4" s="333" customFormat="1" ht="15.95" customHeight="1">
      <c r="A40" s="94" t="s">
        <v>70</v>
      </c>
      <c r="B40" s="324" t="s">
        <v>154</v>
      </c>
      <c r="C40" s="99">
        <v>16016.219999999996</v>
      </c>
      <c r="D40" s="166"/>
    </row>
    <row r="41" spans="1:4" s="213" customFormat="1" ht="22.5" customHeight="1">
      <c r="A41" s="39" t="s">
        <v>34</v>
      </c>
      <c r="B41" s="212" t="s">
        <v>98</v>
      </c>
      <c r="C41" s="46">
        <v>28424.9038</v>
      </c>
      <c r="D41" s="165"/>
    </row>
    <row r="42" spans="1:4" s="215" customFormat="1" ht="24" customHeight="1">
      <c r="A42" s="94" t="s">
        <v>37</v>
      </c>
      <c r="B42" s="214" t="s">
        <v>80</v>
      </c>
      <c r="C42" s="98">
        <v>17682.753799999999</v>
      </c>
      <c r="D42" s="165"/>
    </row>
    <row r="43" spans="1:4" s="223" customFormat="1" ht="12.75" hidden="1" customHeight="1">
      <c r="A43" s="95" t="s">
        <v>146</v>
      </c>
      <c r="B43" s="216" t="s">
        <v>18</v>
      </c>
      <c r="C43" s="88">
        <v>8590.7749999999978</v>
      </c>
      <c r="D43" s="167"/>
    </row>
    <row r="44" spans="1:4" s="223" customFormat="1" ht="12.75" hidden="1" customHeight="1">
      <c r="A44" s="95" t="s">
        <v>147</v>
      </c>
      <c r="B44" s="218" t="s">
        <v>153</v>
      </c>
      <c r="C44" s="88">
        <v>575.48</v>
      </c>
      <c r="D44" s="167"/>
    </row>
    <row r="45" spans="1:4" s="223" customFormat="1" ht="12.75" hidden="1" customHeight="1">
      <c r="A45" s="95" t="s">
        <v>148</v>
      </c>
      <c r="B45" s="216" t="s">
        <v>39</v>
      </c>
      <c r="C45" s="88">
        <v>60.580799999999996</v>
      </c>
      <c r="D45" s="167"/>
    </row>
    <row r="46" spans="1:4" s="223" customFormat="1" ht="12.75" hidden="1" customHeight="1">
      <c r="A46" s="95" t="s">
        <v>149</v>
      </c>
      <c r="B46" s="216" t="s">
        <v>19</v>
      </c>
      <c r="C46" s="88">
        <v>187.78</v>
      </c>
      <c r="D46" s="167"/>
    </row>
    <row r="47" spans="1:4" s="223" customFormat="1" ht="12.75" hidden="1" customHeight="1">
      <c r="A47" s="95" t="s">
        <v>150</v>
      </c>
      <c r="B47" s="216" t="s">
        <v>20</v>
      </c>
      <c r="C47" s="88">
        <v>0</v>
      </c>
      <c r="D47" s="167"/>
    </row>
    <row r="48" spans="1:4" s="223" customFormat="1" ht="12.75" hidden="1" customHeight="1">
      <c r="A48" s="95" t="s">
        <v>151</v>
      </c>
      <c r="B48" s="216" t="s">
        <v>93</v>
      </c>
      <c r="C48" s="88">
        <v>0</v>
      </c>
      <c r="D48" s="167"/>
    </row>
    <row r="49" spans="1:4" s="223" customFormat="1" ht="12.75" hidden="1" customHeight="1">
      <c r="A49" s="95" t="s">
        <v>152</v>
      </c>
      <c r="B49" s="216" t="s">
        <v>103</v>
      </c>
      <c r="C49" s="88">
        <v>8268.1380000000008</v>
      </c>
      <c r="D49" s="167"/>
    </row>
    <row r="50" spans="1:4" s="215" customFormat="1" ht="15.95" customHeight="1">
      <c r="A50" s="94" t="s">
        <v>38</v>
      </c>
      <c r="B50" s="214" t="s">
        <v>54</v>
      </c>
      <c r="C50" s="98">
        <v>3362.4799999999996</v>
      </c>
      <c r="D50" s="375"/>
    </row>
    <row r="51" spans="1:4" s="224" customFormat="1" ht="15.95" customHeight="1">
      <c r="A51" s="95" t="s">
        <v>61</v>
      </c>
      <c r="B51" s="214" t="s">
        <v>35</v>
      </c>
      <c r="C51" s="88">
        <v>0</v>
      </c>
      <c r="D51" s="334"/>
    </row>
    <row r="52" spans="1:4" s="224" customFormat="1" ht="15.95" customHeight="1">
      <c r="A52" s="95" t="s">
        <v>62</v>
      </c>
      <c r="B52" s="214" t="s">
        <v>353</v>
      </c>
      <c r="C52" s="88">
        <v>0</v>
      </c>
      <c r="D52" s="334"/>
    </row>
    <row r="53" spans="1:4" s="224" customFormat="1" ht="15.95" customHeight="1">
      <c r="A53" s="95" t="s">
        <v>63</v>
      </c>
      <c r="B53" s="214" t="s">
        <v>36</v>
      </c>
      <c r="C53" s="88">
        <v>3362.4799999999996</v>
      </c>
      <c r="D53" s="334"/>
    </row>
    <row r="54" spans="1:4" s="225" customFormat="1" ht="15.95" hidden="1" customHeight="1">
      <c r="A54" s="232" t="s">
        <v>64</v>
      </c>
      <c r="B54" s="220" t="s">
        <v>203</v>
      </c>
      <c r="C54" s="67">
        <v>2436.3599999999997</v>
      </c>
      <c r="D54" s="376"/>
    </row>
    <row r="55" spans="1:4" s="225" customFormat="1" ht="15.95" hidden="1" customHeight="1">
      <c r="A55" s="232" t="s">
        <v>65</v>
      </c>
      <c r="B55" s="221" t="s">
        <v>81</v>
      </c>
      <c r="C55" s="67">
        <v>160</v>
      </c>
      <c r="D55" s="376"/>
    </row>
    <row r="56" spans="1:4" s="225" customFormat="1" ht="15.95" hidden="1" customHeight="1">
      <c r="A56" s="232" t="s">
        <v>66</v>
      </c>
      <c r="B56" s="221" t="s">
        <v>82</v>
      </c>
      <c r="C56" s="67">
        <v>766.12</v>
      </c>
      <c r="D56" s="376"/>
    </row>
    <row r="57" spans="1:4" s="225" customFormat="1" ht="15.95" hidden="1" customHeight="1">
      <c r="A57" s="232" t="s">
        <v>67</v>
      </c>
      <c r="B57" s="222" t="s">
        <v>83</v>
      </c>
      <c r="C57" s="67">
        <v>0</v>
      </c>
      <c r="D57" s="376"/>
    </row>
    <row r="58" spans="1:4" s="225" customFormat="1" ht="15.95" hidden="1" customHeight="1">
      <c r="A58" s="232" t="s">
        <v>68</v>
      </c>
      <c r="B58" s="222" t="s">
        <v>84</v>
      </c>
      <c r="C58" s="67">
        <v>0</v>
      </c>
      <c r="D58" s="376"/>
    </row>
    <row r="59" spans="1:4" s="215" customFormat="1" ht="15.95" customHeight="1">
      <c r="A59" s="94" t="s">
        <v>352</v>
      </c>
      <c r="B59" s="214" t="s">
        <v>69</v>
      </c>
      <c r="C59" s="98">
        <v>7379.67</v>
      </c>
      <c r="D59" s="377"/>
    </row>
    <row r="60" spans="1:4" s="331" customFormat="1" ht="20.100000000000001" customHeight="1">
      <c r="A60" s="39" t="s">
        <v>354</v>
      </c>
      <c r="B60" s="173" t="s">
        <v>377</v>
      </c>
      <c r="C60" s="46">
        <v>59696.819999999985</v>
      </c>
      <c r="D60" s="98"/>
    </row>
    <row r="61" spans="1:4" s="331" customFormat="1" ht="24.75" customHeight="1">
      <c r="A61" s="39" t="s">
        <v>358</v>
      </c>
      <c r="B61" s="173" t="s">
        <v>371</v>
      </c>
      <c r="C61" s="46">
        <v>30576.42</v>
      </c>
      <c r="D61" s="332"/>
    </row>
    <row r="62" spans="1:4" s="42" customFormat="1" ht="15.75" customHeight="1">
      <c r="A62" s="51" t="s">
        <v>361</v>
      </c>
      <c r="B62" s="79" t="s">
        <v>279</v>
      </c>
      <c r="C62" s="46">
        <v>513056.71799999999</v>
      </c>
      <c r="D62" s="378"/>
    </row>
    <row r="63" spans="1:4" s="42" customFormat="1" ht="16.5" customHeight="1">
      <c r="A63" s="51" t="s">
        <v>362</v>
      </c>
      <c r="B63" s="79" t="s">
        <v>99</v>
      </c>
      <c r="C63" s="46">
        <v>28424.9038</v>
      </c>
      <c r="D63" s="379"/>
    </row>
    <row r="64" spans="1:4" s="42" customFormat="1" ht="18.75" customHeight="1" thickBot="1">
      <c r="A64" s="43" t="s">
        <v>364</v>
      </c>
      <c r="B64" s="347" t="s">
        <v>235</v>
      </c>
      <c r="C64" s="92"/>
      <c r="D64" s="380"/>
    </row>
    <row r="65" spans="1:5" s="74" customFormat="1" ht="26.25" thickBot="1">
      <c r="A65" s="51" t="s">
        <v>365</v>
      </c>
      <c r="B65" s="227" t="s">
        <v>218</v>
      </c>
      <c r="C65" s="257">
        <v>541481.62179999996</v>
      </c>
      <c r="D65" s="381"/>
      <c r="E65" s="319"/>
    </row>
    <row r="66" spans="1:5" s="42" customFormat="1" ht="17.25" customHeight="1" thickBot="1">
      <c r="A66" s="43" t="s">
        <v>366</v>
      </c>
      <c r="B66" s="229" t="s">
        <v>72</v>
      </c>
      <c r="C66" s="168">
        <v>-113787</v>
      </c>
      <c r="D66" s="379"/>
    </row>
    <row r="67" spans="1:5" s="41" customFormat="1" ht="12.6" customHeight="1">
      <c r="A67" s="43" t="s">
        <v>367</v>
      </c>
      <c r="B67" s="229" t="s">
        <v>71</v>
      </c>
      <c r="C67" s="87">
        <v>508442</v>
      </c>
      <c r="D67" s="382"/>
    </row>
    <row r="68" spans="1:5" s="53" customFormat="1" ht="12.6" hidden="1" customHeight="1">
      <c r="A68" s="96" t="s">
        <v>86</v>
      </c>
      <c r="B68" s="44" t="s">
        <v>85</v>
      </c>
      <c r="C68" s="88">
        <v>508442</v>
      </c>
      <c r="D68" s="383"/>
    </row>
    <row r="69" spans="1:5" s="54" customFormat="1" ht="12.6" hidden="1" customHeight="1">
      <c r="A69" s="96" t="s">
        <v>87</v>
      </c>
      <c r="B69" s="44" t="s">
        <v>90</v>
      </c>
      <c r="C69" s="88">
        <v>0</v>
      </c>
      <c r="D69" s="383"/>
    </row>
    <row r="70" spans="1:5" s="41" customFormat="1" ht="12.6" customHeight="1" thickBot="1">
      <c r="A70" s="43" t="s">
        <v>368</v>
      </c>
      <c r="B70" s="229" t="s">
        <v>74</v>
      </c>
      <c r="C70" s="87">
        <v>508333</v>
      </c>
      <c r="D70" s="382"/>
    </row>
    <row r="71" spans="1:5" s="45" customFormat="1" ht="15" hidden="1" customHeight="1">
      <c r="A71" s="96" t="s">
        <v>88</v>
      </c>
      <c r="B71" s="44" t="s">
        <v>85</v>
      </c>
      <c r="C71" s="209">
        <v>508333</v>
      </c>
      <c r="D71" s="384"/>
    </row>
    <row r="72" spans="1:5" s="45" customFormat="1" ht="15" hidden="1" customHeight="1" thickBot="1">
      <c r="A72" s="96" t="s">
        <v>89</v>
      </c>
      <c r="B72" s="44" t="s">
        <v>90</v>
      </c>
      <c r="C72" s="88">
        <v>0</v>
      </c>
      <c r="D72" s="384"/>
    </row>
    <row r="73" spans="1:5" s="42" customFormat="1" ht="24.75" customHeight="1" thickBot="1">
      <c r="A73" s="39" t="s">
        <v>369</v>
      </c>
      <c r="B73" s="230" t="s">
        <v>350</v>
      </c>
      <c r="C73" s="169">
        <v>-146935.62179999996</v>
      </c>
      <c r="D73" s="385"/>
    </row>
    <row r="74" spans="1:5" s="8" customFormat="1" ht="16.5" customHeight="1">
      <c r="A74" s="206"/>
      <c r="B74" s="207" t="s">
        <v>370</v>
      </c>
      <c r="C74" s="97"/>
      <c r="D74" s="387"/>
    </row>
    <row r="75" spans="1:5" s="8" customFormat="1" ht="15.75" customHeight="1">
      <c r="A75" s="103"/>
      <c r="B75" s="104" t="s">
        <v>349</v>
      </c>
      <c r="C75" s="31">
        <v>905082</v>
      </c>
      <c r="D75" s="388"/>
    </row>
    <row r="76" spans="1:5" s="10" customFormat="1" ht="12" customHeight="1">
      <c r="A76" s="235"/>
      <c r="B76" s="6" t="s">
        <v>378</v>
      </c>
      <c r="C76" s="283">
        <v>565781</v>
      </c>
      <c r="D76" s="389"/>
    </row>
    <row r="77" spans="1:5" s="10" customFormat="1" ht="12" customHeight="1">
      <c r="A77" s="235"/>
      <c r="B77" s="6" t="s">
        <v>379</v>
      </c>
      <c r="C77" s="283">
        <v>48402</v>
      </c>
      <c r="D77" s="389">
        <v>-599.64</v>
      </c>
    </row>
    <row r="78" spans="1:5" s="10" customFormat="1" ht="12" customHeight="1">
      <c r="A78" s="235"/>
      <c r="B78" s="6" t="s">
        <v>380</v>
      </c>
      <c r="C78" s="283">
        <v>210774</v>
      </c>
      <c r="D78" s="389">
        <v>7270.51</v>
      </c>
    </row>
    <row r="79" spans="1:5" s="10" customFormat="1" ht="12" customHeight="1">
      <c r="A79" s="235"/>
      <c r="B79" s="6" t="s">
        <v>280</v>
      </c>
      <c r="C79" s="283">
        <v>2321</v>
      </c>
      <c r="D79" s="389"/>
    </row>
    <row r="80" spans="1:5" s="10" customFormat="1" ht="12" customHeight="1">
      <c r="A80" s="235"/>
      <c r="B80" s="6" t="s">
        <v>381</v>
      </c>
      <c r="C80" s="283">
        <v>77804</v>
      </c>
      <c r="D80" s="389">
        <v>2026.72</v>
      </c>
    </row>
    <row r="81" spans="1:4" s="71" customFormat="1" ht="15" customHeight="1">
      <c r="A81" s="340"/>
      <c r="B81" s="154" t="s">
        <v>281</v>
      </c>
      <c r="C81" s="46">
        <v>1413524</v>
      </c>
      <c r="D81" s="390"/>
    </row>
    <row r="82" spans="1:4" s="10" customFormat="1" ht="5.25" customHeight="1">
      <c r="A82" s="235"/>
      <c r="B82" s="6"/>
      <c r="C82" s="31"/>
      <c r="D82" s="389"/>
    </row>
    <row r="83" spans="1:4" s="49" customFormat="1" ht="12.75" customHeight="1">
      <c r="A83" s="341"/>
      <c r="B83" s="104" t="s">
        <v>351</v>
      </c>
      <c r="C83" s="31">
        <v>901564</v>
      </c>
      <c r="D83" s="391"/>
    </row>
    <row r="84" spans="1:4" s="10" customFormat="1" ht="12" customHeight="1">
      <c r="A84" s="235"/>
      <c r="B84" s="6" t="s">
        <v>378</v>
      </c>
      <c r="C84" s="283">
        <v>565608</v>
      </c>
      <c r="D84" s="389"/>
    </row>
    <row r="85" spans="1:4" s="10" customFormat="1" ht="12" customHeight="1">
      <c r="A85" s="235"/>
      <c r="B85" s="6" t="s">
        <v>379</v>
      </c>
      <c r="C85" s="283">
        <v>48033</v>
      </c>
      <c r="D85" s="389"/>
    </row>
    <row r="86" spans="1:4" s="10" customFormat="1" ht="12" customHeight="1">
      <c r="A86" s="235"/>
      <c r="B86" s="6" t="s">
        <v>380</v>
      </c>
      <c r="C86" s="283">
        <v>208115</v>
      </c>
      <c r="D86" s="389"/>
    </row>
    <row r="87" spans="1:4" s="10" customFormat="1" ht="12" customHeight="1">
      <c r="A87" s="235"/>
      <c r="B87" s="6" t="s">
        <v>280</v>
      </c>
      <c r="C87" s="283">
        <v>2406</v>
      </c>
      <c r="D87" s="389"/>
    </row>
    <row r="88" spans="1:4" s="10" customFormat="1" ht="12" customHeight="1">
      <c r="A88" s="235"/>
      <c r="B88" s="6" t="s">
        <v>381</v>
      </c>
      <c r="C88" s="283">
        <v>77402</v>
      </c>
      <c r="D88" s="389"/>
    </row>
    <row r="89" spans="1:4" s="71" customFormat="1" ht="12.75" customHeight="1">
      <c r="A89" s="340"/>
      <c r="B89" s="154" t="s">
        <v>282</v>
      </c>
      <c r="C89" s="46">
        <v>1409897</v>
      </c>
      <c r="D89" s="390"/>
    </row>
    <row r="90" spans="1:4" s="10" customFormat="1" ht="12" customHeight="1">
      <c r="A90" s="235"/>
      <c r="B90" s="15" t="s">
        <v>283</v>
      </c>
      <c r="C90" s="174">
        <v>0.99743407257322836</v>
      </c>
      <c r="D90" s="392"/>
    </row>
    <row r="91" spans="1:4" s="71" customFormat="1" ht="15.95" customHeight="1">
      <c r="A91" s="342"/>
      <c r="B91" s="154" t="s">
        <v>73</v>
      </c>
      <c r="C91" s="75">
        <v>3627</v>
      </c>
      <c r="D91" s="390"/>
    </row>
    <row r="92" spans="1:4" s="176" customFormat="1" ht="15.95" customHeight="1">
      <c r="A92" s="235"/>
      <c r="B92" s="226" t="s">
        <v>272</v>
      </c>
      <c r="C92" s="86">
        <v>3518</v>
      </c>
      <c r="D92" s="393"/>
    </row>
    <row r="93" spans="1:4" s="176" customFormat="1" ht="15.95" customHeight="1">
      <c r="A93" s="235"/>
      <c r="B93" s="226" t="s">
        <v>271</v>
      </c>
      <c r="C93" s="87">
        <v>109</v>
      </c>
      <c r="D93" s="393"/>
    </row>
    <row r="94" spans="1:4" s="176" customFormat="1" ht="15.95" customHeight="1">
      <c r="A94" s="235"/>
      <c r="B94" s="285" t="s">
        <v>213</v>
      </c>
      <c r="C94" s="87"/>
      <c r="D94" s="394"/>
    </row>
    <row r="95" spans="1:4" s="176" customFormat="1" ht="15.95" customHeight="1">
      <c r="A95" s="235"/>
      <c r="B95" s="58" t="s">
        <v>386</v>
      </c>
      <c r="C95" s="87"/>
      <c r="D95" s="394"/>
    </row>
    <row r="96" spans="1:4" s="176" customFormat="1" ht="15.95" hidden="1" customHeight="1">
      <c r="A96" s="235"/>
      <c r="B96" s="292" t="s">
        <v>208</v>
      </c>
      <c r="C96" s="205">
        <v>497</v>
      </c>
      <c r="D96" s="394"/>
    </row>
    <row r="97" spans="1:9" s="176" customFormat="1" ht="15.95" hidden="1" customHeight="1">
      <c r="A97" s="235"/>
      <c r="B97" s="292" t="s">
        <v>209</v>
      </c>
      <c r="C97" s="205">
        <v>7271</v>
      </c>
      <c r="D97" s="394"/>
    </row>
    <row r="98" spans="1:9" s="224" customFormat="1" ht="15.95" customHeight="1">
      <c r="A98" s="341"/>
      <c r="B98" s="293" t="s">
        <v>212</v>
      </c>
      <c r="C98" s="98">
        <v>7768</v>
      </c>
      <c r="D98" s="395"/>
    </row>
    <row r="99" spans="1:9" s="176" customFormat="1" ht="15.95" customHeight="1">
      <c r="A99" s="235"/>
      <c r="B99" s="6" t="s">
        <v>387</v>
      </c>
      <c r="C99" s="88"/>
      <c r="D99" s="394"/>
    </row>
    <row r="100" spans="1:9" s="176" customFormat="1" ht="15.95" hidden="1" customHeight="1">
      <c r="A100" s="235"/>
      <c r="B100" s="292" t="s">
        <v>208</v>
      </c>
      <c r="C100" s="205">
        <v>441</v>
      </c>
      <c r="D100" s="394"/>
    </row>
    <row r="101" spans="1:9" s="176" customFormat="1" ht="15.95" hidden="1" customHeight="1">
      <c r="A101" s="235"/>
      <c r="B101" s="292" t="s">
        <v>209</v>
      </c>
      <c r="C101" s="205">
        <v>7270</v>
      </c>
      <c r="D101" s="394"/>
    </row>
    <row r="102" spans="1:9" s="224" customFormat="1" ht="15.95" customHeight="1">
      <c r="A102" s="341"/>
      <c r="B102" s="293" t="s">
        <v>212</v>
      </c>
      <c r="C102" s="98">
        <v>7711</v>
      </c>
      <c r="D102" s="395"/>
    </row>
    <row r="103" spans="1:9" s="7" customFormat="1" ht="15.95" customHeight="1">
      <c r="A103" s="197"/>
      <c r="B103" s="132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6.1" customHeight="1">
      <c r="A104" s="343"/>
      <c r="B104" s="198"/>
      <c r="C104" s="110"/>
      <c r="D104" s="240"/>
      <c r="E104" s="635" t="str">
        <f>+A2</f>
        <v xml:space="preserve">Кирова ул, д.8а </v>
      </c>
      <c r="F104" s="635"/>
      <c r="G104" s="635"/>
      <c r="H104" s="635"/>
      <c r="I104" s="635"/>
    </row>
    <row r="105" spans="1:9" s="10" customFormat="1" ht="12.95" customHeight="1">
      <c r="A105" s="70"/>
      <c r="B105" s="106"/>
      <c r="C105" s="111"/>
      <c r="D105" s="260"/>
      <c r="E105" s="611" t="s">
        <v>79</v>
      </c>
      <c r="F105" s="612"/>
      <c r="G105" s="612"/>
      <c r="H105" s="612"/>
      <c r="I105" s="612"/>
    </row>
    <row r="106" spans="1:9" s="10" customFormat="1" ht="9.9499999999999993" customHeight="1" thickBot="1">
      <c r="A106" s="70"/>
      <c r="B106" s="106"/>
      <c r="C106" s="111"/>
      <c r="D106" s="260"/>
      <c r="E106" s="155"/>
      <c r="F106" s="89"/>
      <c r="G106" s="89"/>
      <c r="H106" s="89"/>
      <c r="I106" s="89"/>
    </row>
    <row r="107" spans="1:9" s="10" customFormat="1" ht="12.95" customHeight="1">
      <c r="A107" s="70"/>
      <c r="B107" s="106"/>
      <c r="C107" s="111"/>
      <c r="D107" s="260"/>
      <c r="E107" s="601" t="s">
        <v>215</v>
      </c>
      <c r="F107" s="602"/>
      <c r="G107" s="602"/>
      <c r="H107" s="602"/>
      <c r="I107" s="603"/>
    </row>
    <row r="108" spans="1:9" s="10" customFormat="1" ht="12.95" customHeight="1">
      <c r="A108" s="70"/>
      <c r="B108" s="106"/>
      <c r="C108" s="111"/>
      <c r="D108" s="260"/>
      <c r="E108" s="604" t="s">
        <v>134</v>
      </c>
      <c r="F108" s="605"/>
      <c r="G108" s="605"/>
      <c r="H108" s="605"/>
      <c r="I108" s="606"/>
    </row>
    <row r="109" spans="1:9" s="8" customFormat="1" ht="12.95" customHeight="1">
      <c r="A109" s="344"/>
      <c r="B109" s="18"/>
      <c r="C109" s="202"/>
      <c r="D109" s="268"/>
      <c r="E109" s="604" t="s">
        <v>135</v>
      </c>
      <c r="F109" s="605"/>
      <c r="G109" s="605"/>
      <c r="H109" s="605"/>
      <c r="I109" s="606"/>
    </row>
    <row r="110" spans="1:9" s="8" customFormat="1" ht="12.95" customHeight="1">
      <c r="A110" s="344"/>
      <c r="B110" s="18"/>
      <c r="C110" s="202"/>
      <c r="D110" s="268"/>
      <c r="E110" s="604" t="s">
        <v>133</v>
      </c>
      <c r="F110" s="605"/>
      <c r="G110" s="605"/>
      <c r="H110" s="605"/>
      <c r="I110" s="606"/>
    </row>
    <row r="111" spans="1:9" s="8" customFormat="1" ht="12.95" customHeight="1">
      <c r="A111" s="344"/>
      <c r="B111" s="61"/>
      <c r="C111" s="202"/>
      <c r="D111" s="268"/>
      <c r="E111" s="604" t="s">
        <v>217</v>
      </c>
      <c r="F111" s="605"/>
      <c r="G111" s="605"/>
      <c r="H111" s="605"/>
      <c r="I111" s="606"/>
    </row>
    <row r="112" spans="1:9" s="7" customFormat="1" ht="12.95" customHeight="1">
      <c r="A112" s="344"/>
      <c r="B112" s="200"/>
      <c r="C112" s="202"/>
      <c r="D112" s="251"/>
      <c r="E112" s="604" t="s">
        <v>136</v>
      </c>
      <c r="F112" s="605"/>
      <c r="G112" s="605"/>
      <c r="H112" s="605"/>
      <c r="I112" s="606"/>
    </row>
    <row r="113" spans="1:9" ht="12.95" customHeight="1">
      <c r="A113" s="345"/>
      <c r="B113" s="2"/>
      <c r="C113" s="117"/>
      <c r="D113" s="116"/>
      <c r="E113" s="604" t="s">
        <v>137</v>
      </c>
      <c r="F113" s="605"/>
      <c r="G113" s="605"/>
      <c r="H113" s="605"/>
      <c r="I113" s="606"/>
    </row>
    <row r="114" spans="1:9" s="7" customFormat="1" ht="12.95" customHeight="1">
      <c r="A114" s="346"/>
      <c r="B114" s="138"/>
      <c r="C114" s="90"/>
      <c r="D114" s="251"/>
      <c r="E114" s="604" t="s">
        <v>138</v>
      </c>
      <c r="F114" s="605"/>
      <c r="G114" s="605"/>
      <c r="H114" s="605"/>
      <c r="I114" s="606"/>
    </row>
    <row r="115" spans="1:9" s="7" customFormat="1" ht="12.95" customHeight="1">
      <c r="A115" s="631"/>
      <c r="B115" s="631"/>
      <c r="C115" s="90"/>
      <c r="D115" s="251"/>
      <c r="E115" s="604" t="s">
        <v>139</v>
      </c>
      <c r="F115" s="605"/>
      <c r="G115" s="605"/>
      <c r="H115" s="605"/>
      <c r="I115" s="606"/>
    </row>
    <row r="116" spans="1:9" ht="12.95" customHeight="1" thickBot="1">
      <c r="E116" s="607" t="s">
        <v>357</v>
      </c>
      <c r="F116" s="608"/>
      <c r="G116" s="608"/>
      <c r="H116" s="608"/>
      <c r="I116" s="609"/>
    </row>
    <row r="117" spans="1:9" ht="12.95" customHeight="1">
      <c r="E117" s="26"/>
      <c r="F117" s="26"/>
      <c r="G117" s="26"/>
    </row>
    <row r="118" spans="1:9" ht="12.95" customHeight="1" thickBot="1"/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7.95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2.95" customHeight="1" thickTop="1">
      <c r="E121" s="62">
        <v>6</v>
      </c>
      <c r="F121" s="632">
        <v>2</v>
      </c>
      <c r="G121" s="633"/>
      <c r="H121" s="627">
        <v>1667.69</v>
      </c>
      <c r="I121" s="628"/>
    </row>
    <row r="122" spans="1:9" ht="12.95" customHeight="1">
      <c r="E122" s="60"/>
      <c r="F122" s="629"/>
      <c r="G122" s="630"/>
      <c r="H122" s="636"/>
      <c r="I122" s="637"/>
    </row>
    <row r="123" spans="1:9" ht="12.95" customHeight="1">
      <c r="E123" s="194"/>
      <c r="F123" s="579"/>
      <c r="G123" s="580"/>
      <c r="H123" s="577"/>
      <c r="I123" s="578"/>
    </row>
    <row r="124" spans="1:9" ht="12.95" customHeight="1">
      <c r="E124" s="194"/>
      <c r="F124" s="579"/>
      <c r="G124" s="580"/>
      <c r="H124" s="577"/>
      <c r="I124" s="578"/>
    </row>
    <row r="125" spans="1:9" ht="12.95" customHeight="1">
      <c r="E125" s="194"/>
      <c r="F125" s="579"/>
      <c r="G125" s="580"/>
      <c r="H125" s="577"/>
      <c r="I125" s="578"/>
    </row>
    <row r="126" spans="1:9" ht="12.95" customHeight="1">
      <c r="E126" s="194"/>
      <c r="F126" s="579"/>
      <c r="G126" s="580"/>
      <c r="H126" s="577"/>
      <c r="I126" s="578"/>
    </row>
    <row r="127" spans="1:9" ht="12.95" customHeight="1">
      <c r="E127" s="194"/>
      <c r="F127" s="579"/>
      <c r="G127" s="580"/>
      <c r="H127" s="577"/>
      <c r="I127" s="578"/>
    </row>
    <row r="128" spans="1:9" ht="12.95" customHeight="1">
      <c r="E128" s="194"/>
      <c r="F128" s="579"/>
      <c r="G128" s="580"/>
      <c r="H128" s="577"/>
      <c r="I128" s="578"/>
    </row>
    <row r="129" spans="5:9" ht="12.95" customHeight="1">
      <c r="E129" s="72"/>
      <c r="F129" s="581"/>
      <c r="G129" s="582"/>
      <c r="H129" s="577"/>
      <c r="I129" s="578"/>
    </row>
    <row r="130" spans="5:9" ht="12.95" customHeight="1" thickBot="1">
      <c r="E130" s="195"/>
      <c r="F130" s="592"/>
      <c r="G130" s="593"/>
      <c r="H130" s="586"/>
      <c r="I130" s="587"/>
    </row>
    <row r="131" spans="5:9" ht="12.95" customHeight="1" thickBot="1">
      <c r="E131" s="192"/>
      <c r="F131" s="583" t="s">
        <v>383</v>
      </c>
      <c r="G131" s="584"/>
      <c r="H131" s="588">
        <f>SUM(H121:H130)</f>
        <v>1667.69</v>
      </c>
      <c r="I131" s="589"/>
    </row>
    <row r="132" spans="5:9" ht="12.95" customHeight="1"/>
    <row r="133" spans="5:9" ht="12.95" customHeight="1"/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9499999999999993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-113787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508442</v>
      </c>
      <c r="G138" s="159">
        <f>+C70</f>
        <v>508333</v>
      </c>
      <c r="H138" s="159">
        <f>+C65</f>
        <v>541481.62179999996</v>
      </c>
      <c r="I138" s="160">
        <f>+G138-H138</f>
        <v>-33148.621799999964</v>
      </c>
    </row>
    <row r="139" spans="5:9" ht="15.95" customHeight="1">
      <c r="E139" s="188" t="s">
        <v>306</v>
      </c>
      <c r="F139" s="189"/>
      <c r="G139" s="156">
        <f>+G138/F138</f>
        <v>0.99978561959869561</v>
      </c>
      <c r="H139" s="156">
        <f>+H138/F138</f>
        <v>1.06498208605898</v>
      </c>
      <c r="I139" s="64"/>
    </row>
    <row r="140" spans="5:9" ht="15.95" customHeight="1">
      <c r="E140" s="124" t="s">
        <v>78</v>
      </c>
      <c r="F140" s="161">
        <f>+C75</f>
        <v>905082</v>
      </c>
      <c r="G140" s="161">
        <f>+C83</f>
        <v>901564</v>
      </c>
      <c r="H140" s="161">
        <f>+F140-D76-D77-D78-D80</f>
        <v>896384.41</v>
      </c>
      <c r="I140" s="160">
        <f>+G140-H140</f>
        <v>5179.5899999999674</v>
      </c>
    </row>
    <row r="141" spans="5:9" ht="15.95" customHeight="1" thickBot="1">
      <c r="E141" s="190" t="s">
        <v>306</v>
      </c>
      <c r="F141" s="191"/>
      <c r="G141" s="157">
        <f>+G140/F140</f>
        <v>0.99611305936920636</v>
      </c>
      <c r="H141" s="157">
        <f>+H140/G140</f>
        <v>0.99425488373537541</v>
      </c>
      <c r="I141" s="158"/>
    </row>
    <row r="142" spans="5:9" ht="15.95" customHeight="1" thickBot="1">
      <c r="E142" s="147" t="s">
        <v>308</v>
      </c>
      <c r="F142" s="162">
        <f>+F140+F138</f>
        <v>1413524</v>
      </c>
      <c r="G142" s="162">
        <f>+G140+G138</f>
        <v>1409897</v>
      </c>
      <c r="H142" s="162">
        <f>+H140+H138</f>
        <v>1437866.0318</v>
      </c>
      <c r="I142" s="196">
        <f>+I140+I138</f>
        <v>-27969.031799999997</v>
      </c>
    </row>
    <row r="143" spans="5:9" ht="15.95" customHeight="1" thickBot="1">
      <c r="E143" s="625" t="s">
        <v>306</v>
      </c>
      <c r="F143" s="626"/>
      <c r="G143" s="149">
        <f>+G142/F142</f>
        <v>0.99743407257322836</v>
      </c>
      <c r="H143" s="149">
        <f>+H142/G142</f>
        <v>1.0198376418986634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-141756.0318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-139956.0318</v>
      </c>
    </row>
  </sheetData>
  <mergeCells count="48">
    <mergeCell ref="E144:H144"/>
    <mergeCell ref="E134:I134"/>
    <mergeCell ref="F131:G131"/>
    <mergeCell ref="H131:I131"/>
    <mergeCell ref="E143:F143"/>
    <mergeCell ref="E136:H136"/>
    <mergeCell ref="F128:G128"/>
    <mergeCell ref="H128:I128"/>
    <mergeCell ref="F130:G130"/>
    <mergeCell ref="H130:I130"/>
    <mergeCell ref="H122:I122"/>
    <mergeCell ref="E115:I115"/>
    <mergeCell ref="F129:G129"/>
    <mergeCell ref="H129:I129"/>
    <mergeCell ref="F125:G125"/>
    <mergeCell ref="H125:I125"/>
    <mergeCell ref="F126:G126"/>
    <mergeCell ref="H126:I126"/>
    <mergeCell ref="F127:G127"/>
    <mergeCell ref="H127:I127"/>
    <mergeCell ref="E104:I104"/>
    <mergeCell ref="F123:G123"/>
    <mergeCell ref="H123:I123"/>
    <mergeCell ref="F124:G124"/>
    <mergeCell ref="H124:I124"/>
    <mergeCell ref="E116:I116"/>
    <mergeCell ref="A1:C1"/>
    <mergeCell ref="A2:B2"/>
    <mergeCell ref="A3:B3"/>
    <mergeCell ref="E103:I103"/>
    <mergeCell ref="E107:I107"/>
    <mergeCell ref="E108:I108"/>
    <mergeCell ref="A115:B115"/>
    <mergeCell ref="E110:I110"/>
    <mergeCell ref="E111:I111"/>
    <mergeCell ref="E112:I112"/>
    <mergeCell ref="E113:I113"/>
    <mergeCell ref="E114:I114"/>
    <mergeCell ref="H121:I121"/>
    <mergeCell ref="F122:G122"/>
    <mergeCell ref="E109:I109"/>
    <mergeCell ref="E105:I105"/>
    <mergeCell ref="E146:H146"/>
    <mergeCell ref="E147:H147"/>
    <mergeCell ref="E119:I119"/>
    <mergeCell ref="F120:G120"/>
    <mergeCell ref="H120:I120"/>
    <mergeCell ref="F121:G121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25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5.7109375" style="89" customWidth="1"/>
    <col min="4" max="4" width="11.7109375" style="32" customWidth="1"/>
    <col min="5" max="8" width="16.7109375" customWidth="1"/>
    <col min="9" max="9" width="12.7109375" customWidth="1"/>
  </cols>
  <sheetData>
    <row r="1" spans="1:9" s="2" customFormat="1" ht="19.5" customHeight="1">
      <c r="A1" s="656" t="s">
        <v>385</v>
      </c>
      <c r="B1" s="656"/>
      <c r="C1" s="656"/>
      <c r="D1" s="116"/>
    </row>
    <row r="2" spans="1:9" s="21" customFormat="1" ht="15" customHeight="1">
      <c r="A2" s="351"/>
      <c r="B2" s="152" t="s">
        <v>266</v>
      </c>
      <c r="C2" s="82"/>
      <c r="D2" s="396"/>
      <c r="E2" s="26"/>
      <c r="F2" s="26"/>
      <c r="G2" s="26"/>
      <c r="H2" s="26"/>
      <c r="I2" s="26"/>
    </row>
    <row r="3" spans="1:9" s="21" customFormat="1" ht="15" customHeight="1">
      <c r="A3" s="696" t="s">
        <v>372</v>
      </c>
      <c r="B3" s="696"/>
      <c r="C3" s="82"/>
      <c r="D3" s="396"/>
    </row>
    <row r="4" spans="1:9" s="21" customFormat="1" ht="15" customHeight="1">
      <c r="A4" s="339"/>
      <c r="B4" s="267" t="s">
        <v>207</v>
      </c>
      <c r="C4" s="337"/>
      <c r="D4" s="271"/>
    </row>
    <row r="5" spans="1:9" s="3" customFormat="1" ht="66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9" s="38" customFormat="1" ht="21" customHeight="1">
      <c r="A6" s="206"/>
      <c r="B6" s="263" t="s">
        <v>96</v>
      </c>
      <c r="C6" s="238"/>
      <c r="D6" s="46"/>
    </row>
    <row r="7" spans="1:9" s="41" customFormat="1" ht="17.25" customHeight="1">
      <c r="A7" s="39">
        <v>1</v>
      </c>
      <c r="B7" s="212" t="s">
        <v>205</v>
      </c>
      <c r="C7" s="165">
        <v>625935.62080896611</v>
      </c>
      <c r="D7" s="46"/>
    </row>
    <row r="8" spans="1:9" s="34" customFormat="1" ht="12" customHeight="1">
      <c r="A8" s="37"/>
      <c r="B8" s="14" t="s">
        <v>17</v>
      </c>
      <c r="C8" s="237"/>
      <c r="D8" s="418"/>
    </row>
    <row r="9" spans="1:9" s="33" customFormat="1" ht="24.75" customHeight="1">
      <c r="A9" s="94" t="s">
        <v>16</v>
      </c>
      <c r="B9" s="214" t="s">
        <v>302</v>
      </c>
      <c r="C9" s="98">
        <v>57730.614808965991</v>
      </c>
      <c r="D9" s="98"/>
    </row>
    <row r="10" spans="1:9" s="16" customFormat="1" ht="15" hidden="1" customHeight="1">
      <c r="A10" s="95" t="s">
        <v>95</v>
      </c>
      <c r="B10" s="216" t="s">
        <v>155</v>
      </c>
      <c r="C10" s="88">
        <v>46242.854808965996</v>
      </c>
      <c r="D10" s="359"/>
    </row>
    <row r="11" spans="1:9" s="16" customFormat="1" ht="12.95" hidden="1" customHeight="1">
      <c r="A11" s="95" t="s">
        <v>21</v>
      </c>
      <c r="B11" s="218" t="s">
        <v>153</v>
      </c>
      <c r="C11" s="88">
        <v>8484.52</v>
      </c>
      <c r="D11" s="359"/>
    </row>
    <row r="12" spans="1:9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9" s="16" customFormat="1" ht="12.95" hidden="1" customHeight="1">
      <c r="A13" s="95" t="s">
        <v>23</v>
      </c>
      <c r="B13" s="216" t="s">
        <v>19</v>
      </c>
      <c r="C13" s="88">
        <v>112.65</v>
      </c>
      <c r="D13" s="359"/>
    </row>
    <row r="14" spans="1:9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9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9" s="16" customFormat="1" ht="12.95" hidden="1" customHeight="1">
      <c r="A16" s="95" t="s">
        <v>26</v>
      </c>
      <c r="B16" s="216" t="s">
        <v>103</v>
      </c>
      <c r="C16" s="88">
        <v>706.95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136096.64199999999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76371.531999999992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59139.989999999991</v>
      </c>
      <c r="D20" s="88"/>
    </row>
    <row r="21" spans="1:4" s="17" customFormat="1" ht="12.95" hidden="1" customHeight="1">
      <c r="A21" s="95" t="s">
        <v>94</v>
      </c>
      <c r="B21" s="214" t="s">
        <v>33</v>
      </c>
      <c r="C21" s="88">
        <v>585.12</v>
      </c>
      <c r="D21" s="291"/>
    </row>
    <row r="22" spans="1:4" s="33" customFormat="1" ht="15.95" customHeight="1">
      <c r="A22" s="94" t="s">
        <v>40</v>
      </c>
      <c r="B22" s="295" t="s">
        <v>376</v>
      </c>
      <c r="C22" s="98">
        <v>43488.535999999993</v>
      </c>
      <c r="D22" s="99"/>
    </row>
    <row r="23" spans="1:4" s="16" customFormat="1" ht="12.95" hidden="1" customHeight="1">
      <c r="A23" s="95" t="s">
        <v>41</v>
      </c>
      <c r="B23" s="216" t="s">
        <v>310</v>
      </c>
      <c r="C23" s="88">
        <v>18893.625999999997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24335.909999999996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259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83891.087999999989</v>
      </c>
      <c r="D28" s="99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286198.58000000007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140829.21600000001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7412.0639999999985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137957.30000000002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5042.7999999999993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116395.40000000001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7438.1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33" customFormat="1" ht="15.95" customHeight="1">
      <c r="A40" s="94" t="s">
        <v>70</v>
      </c>
      <c r="B40" s="296" t="s">
        <v>154</v>
      </c>
      <c r="C40" s="98">
        <v>18530.16</v>
      </c>
      <c r="D40" s="361"/>
    </row>
    <row r="41" spans="1:4" s="41" customFormat="1" ht="21" customHeight="1">
      <c r="A41" s="39" t="s">
        <v>34</v>
      </c>
      <c r="B41" s="212" t="s">
        <v>98</v>
      </c>
      <c r="C41" s="46">
        <v>13034.465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3564.7799999999997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145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93.89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2160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1165.8899999999999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8283.0749999999989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8283.0749999999989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2252.41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6030.6649999999991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1186.6099999999999</v>
      </c>
      <c r="D59" s="362"/>
    </row>
    <row r="60" spans="1:4" s="41" customFormat="1" ht="17.25" customHeight="1">
      <c r="A60" s="39" t="s">
        <v>354</v>
      </c>
      <c r="B60" s="212" t="s">
        <v>377</v>
      </c>
      <c r="C60" s="46">
        <v>69066.959999999992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35375.760000000009</v>
      </c>
      <c r="D61" s="98"/>
    </row>
    <row r="62" spans="1:4" s="42" customFormat="1" ht="15" customHeight="1">
      <c r="A62" s="51" t="s">
        <v>361</v>
      </c>
      <c r="B62" s="79" t="s">
        <v>279</v>
      </c>
      <c r="C62" s="46">
        <v>730378.34080896608</v>
      </c>
      <c r="D62" s="46"/>
    </row>
    <row r="63" spans="1:4" s="42" customFormat="1" ht="15" customHeight="1">
      <c r="A63" s="51" t="s">
        <v>362</v>
      </c>
      <c r="B63" s="79" t="s">
        <v>99</v>
      </c>
      <c r="C63" s="46">
        <v>13034.465</v>
      </c>
      <c r="D63" s="386"/>
    </row>
    <row r="64" spans="1:4" s="42" customFormat="1" ht="24" customHeight="1">
      <c r="A64" s="43" t="s">
        <v>364</v>
      </c>
      <c r="B64" s="347" t="s">
        <v>235</v>
      </c>
      <c r="C64" s="92"/>
      <c r="D64" s="386"/>
    </row>
    <row r="65" spans="1:4" s="42" customFormat="1" ht="21.75" customHeight="1" thickBot="1">
      <c r="A65" s="51" t="s">
        <v>365</v>
      </c>
      <c r="B65" s="227" t="s">
        <v>218</v>
      </c>
      <c r="C65" s="257">
        <v>743412.80580896605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88958</v>
      </c>
      <c r="D66" s="385"/>
    </row>
    <row r="67" spans="1:4" s="41" customFormat="1" ht="21" customHeight="1">
      <c r="A67" s="43" t="s">
        <v>367</v>
      </c>
      <c r="B67" s="229" t="s">
        <v>71</v>
      </c>
      <c r="C67" s="336">
        <v>774904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774904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19.5" customHeight="1" thickBot="1">
      <c r="A70" s="43" t="s">
        <v>368</v>
      </c>
      <c r="B70" s="229" t="s">
        <v>74</v>
      </c>
      <c r="C70" s="336">
        <v>740780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740780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30.75" customHeight="1" thickBot="1">
      <c r="A73" s="39" t="s">
        <v>369</v>
      </c>
      <c r="B73" s="230" t="s">
        <v>350</v>
      </c>
      <c r="C73" s="169">
        <v>86325.194191033952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1068319</v>
      </c>
      <c r="D75" s="424"/>
    </row>
    <row r="76" spans="1:4" s="10" customFormat="1" ht="12" customHeight="1">
      <c r="A76" s="235"/>
      <c r="B76" s="6" t="s">
        <v>378</v>
      </c>
      <c r="C76" s="283">
        <v>654591</v>
      </c>
      <c r="D76" s="358"/>
    </row>
    <row r="77" spans="1:4" s="10" customFormat="1" ht="12" customHeight="1">
      <c r="A77" s="235"/>
      <c r="B77" s="6" t="s">
        <v>379</v>
      </c>
      <c r="C77" s="283">
        <v>66729</v>
      </c>
      <c r="D77" s="358">
        <v>-6826</v>
      </c>
    </row>
    <row r="78" spans="1:4" s="10" customFormat="1" ht="12" customHeight="1">
      <c r="A78" s="235"/>
      <c r="B78" s="6" t="s">
        <v>380</v>
      </c>
      <c r="C78" s="283">
        <v>250773</v>
      </c>
      <c r="D78" s="358">
        <v>16226</v>
      </c>
    </row>
    <row r="79" spans="1:4" s="10" customFormat="1" ht="12" customHeight="1">
      <c r="A79" s="235"/>
      <c r="B79" s="6" t="s">
        <v>280</v>
      </c>
      <c r="C79" s="283">
        <v>0</v>
      </c>
      <c r="D79" s="358"/>
    </row>
    <row r="80" spans="1:4" s="10" customFormat="1" ht="12" customHeight="1">
      <c r="A80" s="235"/>
      <c r="B80" s="6" t="s">
        <v>381</v>
      </c>
      <c r="C80" s="283">
        <v>96226</v>
      </c>
      <c r="D80" s="358">
        <v>-6232</v>
      </c>
    </row>
    <row r="81" spans="1:4" s="49" customFormat="1" ht="16.5" customHeight="1">
      <c r="A81" s="340"/>
      <c r="B81" s="154" t="s">
        <v>281</v>
      </c>
      <c r="C81" s="46">
        <v>1843223</v>
      </c>
      <c r="D81" s="369"/>
    </row>
    <row r="82" spans="1:4" s="10" customFormat="1" ht="5.25" customHeight="1">
      <c r="A82" s="235"/>
      <c r="B82" s="6"/>
      <c r="C82" s="31"/>
      <c r="D82" s="358"/>
    </row>
    <row r="83" spans="1:4" s="49" customFormat="1" ht="15.75" customHeight="1">
      <c r="A83" s="341"/>
      <c r="B83" s="104" t="s">
        <v>351</v>
      </c>
      <c r="C83" s="31">
        <v>1028409</v>
      </c>
      <c r="D83" s="369"/>
    </row>
    <row r="84" spans="1:4" s="10" customFormat="1" ht="12" customHeight="1">
      <c r="A84" s="235"/>
      <c r="B84" s="6" t="s">
        <v>378</v>
      </c>
      <c r="C84" s="283">
        <v>625595</v>
      </c>
      <c r="D84" s="358"/>
    </row>
    <row r="85" spans="1:4" s="10" customFormat="1" ht="12" customHeight="1">
      <c r="A85" s="235"/>
      <c r="B85" s="6" t="s">
        <v>379</v>
      </c>
      <c r="C85" s="283">
        <v>64229</v>
      </c>
      <c r="D85" s="358"/>
    </row>
    <row r="86" spans="1:4" s="10" customFormat="1" ht="12" customHeight="1">
      <c r="A86" s="235"/>
      <c r="B86" s="6" t="s">
        <v>380</v>
      </c>
      <c r="C86" s="283">
        <v>244942</v>
      </c>
      <c r="D86" s="358"/>
    </row>
    <row r="87" spans="1:4" s="10" customFormat="1" ht="12" customHeight="1">
      <c r="A87" s="235"/>
      <c r="B87" s="6" t="s">
        <v>280</v>
      </c>
      <c r="C87" s="283">
        <v>0</v>
      </c>
      <c r="D87" s="358"/>
    </row>
    <row r="88" spans="1:4" s="10" customFormat="1" ht="12" customHeight="1">
      <c r="A88" s="235"/>
      <c r="B88" s="6" t="s">
        <v>381</v>
      </c>
      <c r="C88" s="283">
        <v>93643</v>
      </c>
      <c r="D88" s="358"/>
    </row>
    <row r="89" spans="1:4" s="49" customFormat="1" ht="17.25" customHeight="1">
      <c r="A89" s="340"/>
      <c r="B89" s="154" t="s">
        <v>282</v>
      </c>
      <c r="C89" s="46">
        <v>1769189</v>
      </c>
      <c r="D89" s="369"/>
    </row>
    <row r="90" spans="1:4" s="10" customFormat="1" ht="12" customHeight="1">
      <c r="A90" s="235"/>
      <c r="B90" s="15" t="s">
        <v>283</v>
      </c>
      <c r="C90" s="174">
        <v>0.9598344855722829</v>
      </c>
      <c r="D90" s="358"/>
    </row>
    <row r="91" spans="1:4" s="9" customFormat="1" ht="15.95" customHeight="1">
      <c r="A91" s="342"/>
      <c r="B91" s="154" t="s">
        <v>73</v>
      </c>
      <c r="C91" s="75">
        <v>74034</v>
      </c>
      <c r="D91" s="425"/>
    </row>
    <row r="92" spans="1:4" s="10" customFormat="1" ht="15.95" customHeight="1">
      <c r="A92" s="235"/>
      <c r="B92" s="226" t="s">
        <v>272</v>
      </c>
      <c r="C92" s="86">
        <v>39910</v>
      </c>
      <c r="D92" s="358"/>
    </row>
    <row r="93" spans="1:4" s="10" customFormat="1" ht="15.95" customHeight="1">
      <c r="A93" s="235"/>
      <c r="B93" s="226" t="s">
        <v>271</v>
      </c>
      <c r="C93" s="87">
        <v>34124</v>
      </c>
      <c r="D93" s="358"/>
    </row>
    <row r="94" spans="1:4" s="10" customFormat="1" ht="15.95" customHeight="1">
      <c r="A94" s="235"/>
      <c r="B94" s="298" t="s">
        <v>213</v>
      </c>
      <c r="C94" s="87"/>
      <c r="D94" s="260"/>
    </row>
    <row r="95" spans="1:4" s="10" customFormat="1" ht="15.95" customHeight="1">
      <c r="A95" s="235"/>
      <c r="B95" s="58" t="s">
        <v>210</v>
      </c>
      <c r="C95" s="87"/>
      <c r="D95" s="260"/>
    </row>
    <row r="96" spans="1:4" s="10" customFormat="1" ht="15.95" customHeight="1">
      <c r="A96" s="235"/>
      <c r="B96" s="14" t="s">
        <v>208</v>
      </c>
      <c r="C96" s="283">
        <v>16225</v>
      </c>
      <c r="D96" s="260"/>
    </row>
    <row r="97" spans="1:9" s="10" customFormat="1" ht="15.95" customHeight="1" thickBot="1">
      <c r="A97" s="235"/>
      <c r="B97" s="14" t="s">
        <v>209</v>
      </c>
      <c r="C97" s="303">
        <v>1812</v>
      </c>
      <c r="D97" s="260"/>
    </row>
    <row r="98" spans="1:9" s="17" customFormat="1" ht="15.95" customHeight="1">
      <c r="A98" s="341"/>
      <c r="B98" s="171" t="s">
        <v>212</v>
      </c>
      <c r="C98" s="299">
        <v>18037</v>
      </c>
      <c r="D98" s="417"/>
    </row>
    <row r="99" spans="1:9" s="10" customFormat="1" ht="15.95" customHeight="1">
      <c r="A99" s="235"/>
      <c r="B99" s="6" t="s">
        <v>211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1594</v>
      </c>
      <c r="D100" s="260"/>
    </row>
    <row r="101" spans="1:9" s="10" customFormat="1" ht="15.95" customHeight="1" thickBot="1">
      <c r="A101" s="235"/>
      <c r="B101" s="14" t="s">
        <v>209</v>
      </c>
      <c r="C101" s="303">
        <v>15481</v>
      </c>
      <c r="D101" s="260"/>
    </row>
    <row r="102" spans="1:9" s="17" customFormat="1" ht="15.95" customHeight="1">
      <c r="A102" s="341"/>
      <c r="B102" s="171" t="s">
        <v>212</v>
      </c>
      <c r="C102" s="299">
        <v>17075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352"/>
      <c r="B104" s="110"/>
      <c r="C104" s="110"/>
      <c r="D104" s="240"/>
      <c r="E104" s="129"/>
      <c r="F104" s="697" t="str">
        <f>+B2</f>
        <v xml:space="preserve"> ул. Чепецкая, д. 1</v>
      </c>
      <c r="G104" s="697"/>
      <c r="H104" s="697"/>
      <c r="I104" s="129"/>
    </row>
    <row r="105" spans="1:9" s="68" customFormat="1" ht="16.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8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167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168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267</v>
      </c>
      <c r="F110" s="694"/>
      <c r="G110" s="694"/>
      <c r="H110" s="694"/>
      <c r="I110" s="695"/>
    </row>
    <row r="111" spans="1:9" s="49" customFormat="1" ht="15" customHeight="1">
      <c r="A111" s="353"/>
      <c r="B111" s="259"/>
      <c r="C111" s="110"/>
      <c r="D111" s="240"/>
      <c r="E111" s="693" t="s">
        <v>268</v>
      </c>
      <c r="F111" s="694"/>
      <c r="G111" s="694"/>
      <c r="H111" s="694"/>
      <c r="I111" s="695"/>
    </row>
    <row r="112" spans="1:9" ht="15" customHeight="1">
      <c r="A112" s="354"/>
      <c r="B112" s="116"/>
      <c r="C112" s="117"/>
      <c r="D112" s="116"/>
      <c r="E112" s="693" t="s">
        <v>269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90"/>
      <c r="D113" s="251"/>
      <c r="E113" s="693" t="s">
        <v>169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90"/>
      <c r="D114" s="251"/>
      <c r="E114" s="693" t="s">
        <v>105</v>
      </c>
      <c r="F114" s="694"/>
      <c r="G114" s="694"/>
      <c r="H114" s="694"/>
      <c r="I114" s="695"/>
    </row>
    <row r="115" spans="1:9" ht="15" customHeight="1">
      <c r="E115" s="693" t="s">
        <v>106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7</v>
      </c>
      <c r="F121" s="718">
        <v>4</v>
      </c>
      <c r="G121" s="719"/>
      <c r="H121" s="738">
        <v>11557.47</v>
      </c>
      <c r="I121" s="739"/>
    </row>
    <row r="122" spans="1:9">
      <c r="E122" s="69">
        <v>10</v>
      </c>
      <c r="F122" s="671">
        <v>7</v>
      </c>
      <c r="G122" s="671"/>
      <c r="H122" s="736">
        <v>13221.78</v>
      </c>
      <c r="I122" s="737"/>
    </row>
    <row r="123" spans="1:9">
      <c r="E123" s="69">
        <v>11</v>
      </c>
      <c r="F123" s="629">
        <v>3</v>
      </c>
      <c r="G123" s="653"/>
      <c r="H123" s="736">
        <v>6455.57</v>
      </c>
      <c r="I123" s="737"/>
    </row>
    <row r="124" spans="1:9">
      <c r="E124" s="66" t="s">
        <v>170</v>
      </c>
      <c r="F124" s="629">
        <v>27</v>
      </c>
      <c r="G124" s="653"/>
      <c r="H124" s="736">
        <v>62455.519999999997</v>
      </c>
      <c r="I124" s="737"/>
    </row>
    <row r="125" spans="1:9">
      <c r="E125" s="66" t="s">
        <v>294</v>
      </c>
      <c r="F125" s="629">
        <v>71</v>
      </c>
      <c r="G125" s="653"/>
      <c r="H125" s="736">
        <v>123736.89</v>
      </c>
      <c r="I125" s="737"/>
    </row>
    <row r="126" spans="1:9">
      <c r="E126" s="66" t="s">
        <v>291</v>
      </c>
      <c r="F126" s="657">
        <v>6</v>
      </c>
      <c r="G126" s="658"/>
      <c r="H126" s="736">
        <v>11087</v>
      </c>
      <c r="I126" s="737"/>
    </row>
    <row r="127" spans="1:9">
      <c r="E127" s="66"/>
      <c r="F127" s="657"/>
      <c r="G127" s="658"/>
      <c r="H127" s="736"/>
      <c r="I127" s="737"/>
    </row>
    <row r="128" spans="1:9">
      <c r="E128" s="179"/>
      <c r="F128" s="55"/>
      <c r="G128" s="178"/>
      <c r="H128" s="740"/>
      <c r="I128" s="741"/>
    </row>
    <row r="129" spans="5:9">
      <c r="E129" s="179"/>
      <c r="F129" s="180"/>
      <c r="G129" s="181"/>
      <c r="H129" s="742"/>
      <c r="I129" s="743"/>
    </row>
    <row r="130" spans="5:9" ht="13.5" thickBot="1">
      <c r="E130" s="184"/>
      <c r="F130" s="185"/>
      <c r="G130" s="186"/>
      <c r="H130" s="744"/>
      <c r="I130" s="745"/>
    </row>
    <row r="131" spans="5:9" ht="13.5" thickBot="1">
      <c r="E131" s="130"/>
      <c r="F131" s="136" t="s">
        <v>383</v>
      </c>
      <c r="G131" s="133"/>
      <c r="H131" s="746">
        <f>SUM(H121:H130)</f>
        <v>228514.22999999998</v>
      </c>
      <c r="I131" s="747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11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88958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774904</v>
      </c>
      <c r="G138" s="159">
        <f>+C70</f>
        <v>740780</v>
      </c>
      <c r="H138" s="159">
        <f>+C65</f>
        <v>743412.80580896605</v>
      </c>
      <c r="I138" s="160">
        <f>+G138-H138</f>
        <v>-2632.8058089660481</v>
      </c>
    </row>
    <row r="139" spans="5:9" ht="15.95" customHeight="1">
      <c r="E139" s="188" t="s">
        <v>306</v>
      </c>
      <c r="F139" s="189"/>
      <c r="G139" s="156">
        <f>+G138/F138</f>
        <v>0.95596357742378413</v>
      </c>
      <c r="H139" s="156">
        <f>+H138/F138</f>
        <v>0.95936116707226449</v>
      </c>
      <c r="I139" s="64"/>
    </row>
    <row r="140" spans="5:9" ht="15.95" customHeight="1">
      <c r="E140" s="124" t="s">
        <v>78</v>
      </c>
      <c r="F140" s="161">
        <f>+C75</f>
        <v>1068319</v>
      </c>
      <c r="G140" s="161">
        <f>+C83</f>
        <v>1028409</v>
      </c>
      <c r="H140" s="161">
        <f>+F140-D76-D77-D78-D80</f>
        <v>1065151</v>
      </c>
      <c r="I140" s="160">
        <f>+G140-H140</f>
        <v>-36742</v>
      </c>
    </row>
    <row r="141" spans="5:9" ht="15.95" customHeight="1" thickBot="1">
      <c r="E141" s="190" t="s">
        <v>306</v>
      </c>
      <c r="F141" s="191"/>
      <c r="G141" s="157">
        <f>+G140/F140</f>
        <v>0.96264224449813207</v>
      </c>
      <c r="H141" s="157">
        <f>+H140/G140</f>
        <v>1.0357270307824999</v>
      </c>
      <c r="I141" s="158"/>
    </row>
    <row r="142" spans="5:9" ht="15.95" customHeight="1" thickBot="1">
      <c r="E142" s="147" t="s">
        <v>308</v>
      </c>
      <c r="F142" s="162">
        <f>+F140+F138</f>
        <v>1843223</v>
      </c>
      <c r="G142" s="162">
        <f>+G140+G138</f>
        <v>1769189</v>
      </c>
      <c r="H142" s="162">
        <f>+H140+H138</f>
        <v>1808563.805808966</v>
      </c>
      <c r="I142" s="196">
        <f>+I140+I138</f>
        <v>-39374.805808966048</v>
      </c>
    </row>
    <row r="143" spans="5:9" ht="15.95" customHeight="1" thickBot="1">
      <c r="E143" s="625" t="s">
        <v>306</v>
      </c>
      <c r="F143" s="626"/>
      <c r="G143" s="149">
        <f>+G142/F142</f>
        <v>0.9598344855722829</v>
      </c>
      <c r="H143" s="149">
        <f>+H142/G142</f>
        <v>1.0222558504540589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49583.194191033952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51383.194191033952</v>
      </c>
    </row>
  </sheetData>
  <mergeCells count="44">
    <mergeCell ref="E134:I134"/>
    <mergeCell ref="E136:H136"/>
    <mergeCell ref="H128:I128"/>
    <mergeCell ref="H129:I129"/>
    <mergeCell ref="H130:I130"/>
    <mergeCell ref="H131:I131"/>
    <mergeCell ref="E143:F143"/>
    <mergeCell ref="E144:H144"/>
    <mergeCell ref="F124:G124"/>
    <mergeCell ref="H124:I124"/>
    <mergeCell ref="F125:G125"/>
    <mergeCell ref="H125:I125"/>
    <mergeCell ref="F126:G126"/>
    <mergeCell ref="H126:I126"/>
    <mergeCell ref="F127:G127"/>
    <mergeCell ref="H127:I127"/>
    <mergeCell ref="F122:G122"/>
    <mergeCell ref="H122:I122"/>
    <mergeCell ref="E115:I115"/>
    <mergeCell ref="E114:I114"/>
    <mergeCell ref="E108:I108"/>
    <mergeCell ref="E109:I109"/>
    <mergeCell ref="E116:I116"/>
    <mergeCell ref="E119:I119"/>
    <mergeCell ref="F120:G120"/>
    <mergeCell ref="H120:I120"/>
    <mergeCell ref="F121:G121"/>
    <mergeCell ref="H121:I121"/>
    <mergeCell ref="A114:B114"/>
    <mergeCell ref="A113:B113"/>
    <mergeCell ref="A3:B3"/>
    <mergeCell ref="A1:C1"/>
    <mergeCell ref="E103:I103"/>
    <mergeCell ref="F104:H104"/>
    <mergeCell ref="E146:H146"/>
    <mergeCell ref="E147:H147"/>
    <mergeCell ref="E105:I105"/>
    <mergeCell ref="E107:I107"/>
    <mergeCell ref="E110:I110"/>
    <mergeCell ref="E111:I111"/>
    <mergeCell ref="E112:I112"/>
    <mergeCell ref="E113:I113"/>
    <mergeCell ref="F123:G123"/>
    <mergeCell ref="H123:I123"/>
  </mergeCells>
  <phoneticPr fontId="11" type="noConversion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30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style="89" customWidth="1"/>
    <col min="2" max="2" width="65.7109375" customWidth="1"/>
    <col min="3" max="3" width="13.7109375" customWidth="1"/>
    <col min="4" max="4" width="11.28515625" style="32" customWidth="1"/>
    <col min="5" max="8" width="16.7109375" customWidth="1"/>
    <col min="9" max="9" width="12.7109375" customWidth="1"/>
  </cols>
  <sheetData>
    <row r="1" spans="1:4" s="2" customFormat="1" ht="22.5" customHeight="1">
      <c r="A1" s="656" t="s">
        <v>385</v>
      </c>
      <c r="B1" s="656"/>
      <c r="C1" s="656"/>
      <c r="D1" s="116"/>
    </row>
    <row r="2" spans="1:4" s="21" customFormat="1" ht="15" customHeight="1">
      <c r="A2" s="351"/>
      <c r="B2" s="152" t="s">
        <v>270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72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9.5" customHeight="1">
      <c r="A6" s="206"/>
      <c r="B6" s="263" t="s">
        <v>96</v>
      </c>
      <c r="C6" s="238"/>
      <c r="D6" s="46"/>
    </row>
    <row r="7" spans="1:4" s="41" customFormat="1" ht="15" customHeight="1">
      <c r="A7" s="39">
        <v>1</v>
      </c>
      <c r="B7" s="212" t="s">
        <v>205</v>
      </c>
      <c r="C7" s="165">
        <v>620307.42899999989</v>
      </c>
      <c r="D7" s="46"/>
    </row>
    <row r="8" spans="1:4" s="34" customFormat="1" ht="12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52769.870999999999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43962.056000000004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3001.92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2840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782.255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133518.5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75308.140000000014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56940.119999999995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1170.24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59580.591999999997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31509.022000000001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27824.569999999996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247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83810.412000000011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272115.71399999998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140885.66399999999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3375.24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127854.81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31069.64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79543.97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7980.4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179.8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18512.34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24150.476999999999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4987.6890000000003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631.78399999999999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769.79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174.82499999999999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2160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1251.29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17602.400000000001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17602.400000000001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3665.1000000000004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1570.8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12366.5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1560.3879999999999</v>
      </c>
      <c r="D59" s="362"/>
    </row>
    <row r="60" spans="1:4" s="41" customFormat="1" ht="15.75" customHeight="1">
      <c r="A60" s="39" t="s">
        <v>354</v>
      </c>
      <c r="B60" s="212" t="s">
        <v>377</v>
      </c>
      <c r="C60" s="46">
        <v>69000.540000000008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35341.740000000013</v>
      </c>
      <c r="D61" s="98"/>
    </row>
    <row r="62" spans="1:4" s="42" customFormat="1" ht="15" customHeight="1">
      <c r="A62" s="51" t="s">
        <v>361</v>
      </c>
      <c r="B62" s="79" t="s">
        <v>279</v>
      </c>
      <c r="C62" s="46">
        <v>724649.70899999992</v>
      </c>
      <c r="D62" s="46"/>
    </row>
    <row r="63" spans="1:4" s="42" customFormat="1" ht="15.75" customHeight="1">
      <c r="A63" s="51" t="s">
        <v>362</v>
      </c>
      <c r="B63" s="79" t="s">
        <v>99</v>
      </c>
      <c r="C63" s="46">
        <v>24150.476999999999</v>
      </c>
      <c r="D63" s="386"/>
    </row>
    <row r="64" spans="1:4" s="42" customFormat="1" ht="27" customHeight="1">
      <c r="A64" s="43" t="s">
        <v>364</v>
      </c>
      <c r="B64" s="347" t="s">
        <v>235</v>
      </c>
      <c r="C64" s="92"/>
      <c r="D64" s="386"/>
    </row>
    <row r="65" spans="1:4" s="42" customFormat="1" ht="24" customHeight="1" thickBot="1">
      <c r="A65" s="51" t="s">
        <v>365</v>
      </c>
      <c r="B65" s="227" t="s">
        <v>218</v>
      </c>
      <c r="C65" s="257">
        <v>748800.18599999987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6158</v>
      </c>
      <c r="D66" s="385"/>
    </row>
    <row r="67" spans="1:4" s="41" customFormat="1" ht="21" customHeight="1">
      <c r="A67" s="43" t="s">
        <v>367</v>
      </c>
      <c r="B67" s="229" t="s">
        <v>71</v>
      </c>
      <c r="C67" s="336">
        <v>774848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774848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18.75" customHeight="1" thickBot="1">
      <c r="A70" s="43" t="s">
        <v>368</v>
      </c>
      <c r="B70" s="229" t="s">
        <v>74</v>
      </c>
      <c r="C70" s="336">
        <v>740692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740692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27" customHeight="1" thickBot="1">
      <c r="A73" s="39" t="s">
        <v>369</v>
      </c>
      <c r="B73" s="230" t="s">
        <v>350</v>
      </c>
      <c r="C73" s="169">
        <v>-1950.1859999998705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1085497</v>
      </c>
      <c r="D75" s="424"/>
    </row>
    <row r="76" spans="1:4" s="10" customFormat="1" ht="12" customHeight="1">
      <c r="A76" s="235"/>
      <c r="B76" s="6" t="s">
        <v>378</v>
      </c>
      <c r="C76" s="283">
        <v>654544</v>
      </c>
      <c r="D76" s="358"/>
    </row>
    <row r="77" spans="1:4" s="10" customFormat="1" ht="12" customHeight="1">
      <c r="A77" s="235"/>
      <c r="B77" s="6" t="s">
        <v>379</v>
      </c>
      <c r="C77" s="283">
        <v>74253</v>
      </c>
      <c r="D77" s="358">
        <v>-10349</v>
      </c>
    </row>
    <row r="78" spans="1:4" s="10" customFormat="1" ht="12" customHeight="1">
      <c r="A78" s="235"/>
      <c r="B78" s="6" t="s">
        <v>380</v>
      </c>
      <c r="C78" s="283">
        <v>251882</v>
      </c>
      <c r="D78" s="358">
        <v>-321033</v>
      </c>
    </row>
    <row r="79" spans="1:4" s="10" customFormat="1" ht="12" customHeight="1">
      <c r="A79" s="235"/>
      <c r="B79" s="6" t="s">
        <v>280</v>
      </c>
      <c r="C79" s="283">
        <v>4027</v>
      </c>
      <c r="D79" s="358"/>
    </row>
    <row r="80" spans="1:4" s="10" customFormat="1" ht="12" customHeight="1">
      <c r="A80" s="235"/>
      <c r="B80" s="6" t="s">
        <v>381</v>
      </c>
      <c r="C80" s="283">
        <v>100791</v>
      </c>
      <c r="D80" s="358">
        <v>-64287</v>
      </c>
    </row>
    <row r="81" spans="1:6" s="49" customFormat="1" ht="16.5" customHeight="1">
      <c r="A81" s="340"/>
      <c r="B81" s="154" t="s">
        <v>281</v>
      </c>
      <c r="C81" s="46">
        <v>1860345</v>
      </c>
      <c r="D81" s="369"/>
      <c r="E81" s="276"/>
    </row>
    <row r="82" spans="1:6" s="10" customFormat="1" ht="5.25" customHeight="1">
      <c r="A82" s="235"/>
      <c r="B82" s="6"/>
      <c r="C82" s="31"/>
      <c r="D82" s="358"/>
    </row>
    <row r="83" spans="1:6" s="49" customFormat="1" ht="15.75" customHeight="1">
      <c r="A83" s="341"/>
      <c r="B83" s="104" t="s">
        <v>351</v>
      </c>
      <c r="C83" s="31">
        <v>1018228</v>
      </c>
      <c r="D83" s="369"/>
    </row>
    <row r="84" spans="1:6" s="10" customFormat="1" ht="12" customHeight="1">
      <c r="A84" s="235"/>
      <c r="B84" s="6" t="s">
        <v>378</v>
      </c>
      <c r="C84" s="283">
        <v>624899</v>
      </c>
      <c r="D84" s="358"/>
    </row>
    <row r="85" spans="1:6" s="10" customFormat="1" ht="12" customHeight="1">
      <c r="A85" s="235"/>
      <c r="B85" s="6" t="s">
        <v>379</v>
      </c>
      <c r="C85" s="283">
        <v>67653</v>
      </c>
      <c r="D85" s="358"/>
    </row>
    <row r="86" spans="1:6" s="10" customFormat="1" ht="12" customHeight="1">
      <c r="A86" s="235"/>
      <c r="B86" s="6" t="s">
        <v>380</v>
      </c>
      <c r="C86" s="283">
        <v>230377</v>
      </c>
      <c r="D86" s="358"/>
    </row>
    <row r="87" spans="1:6" s="10" customFormat="1" ht="12" customHeight="1">
      <c r="A87" s="235"/>
      <c r="B87" s="6" t="s">
        <v>280</v>
      </c>
      <c r="C87" s="283">
        <v>3066</v>
      </c>
      <c r="D87" s="358"/>
    </row>
    <row r="88" spans="1:6" s="10" customFormat="1" ht="12" customHeight="1">
      <c r="A88" s="235"/>
      <c r="B88" s="6" t="s">
        <v>381</v>
      </c>
      <c r="C88" s="283">
        <v>92233</v>
      </c>
      <c r="D88" s="358"/>
    </row>
    <row r="89" spans="1:6" s="49" customFormat="1" ht="17.25" customHeight="1">
      <c r="A89" s="340"/>
      <c r="B89" s="154" t="s">
        <v>282</v>
      </c>
      <c r="C89" s="46">
        <v>1758920</v>
      </c>
      <c r="D89" s="369"/>
      <c r="E89" s="276"/>
      <c r="F89" s="276"/>
    </row>
    <row r="90" spans="1:6" s="10" customFormat="1" ht="12" customHeight="1">
      <c r="A90" s="235"/>
      <c r="B90" s="15" t="s">
        <v>283</v>
      </c>
      <c r="C90" s="174">
        <v>0.94548054258753078</v>
      </c>
      <c r="D90" s="358"/>
    </row>
    <row r="91" spans="1:6" s="9" customFormat="1" ht="15.95" customHeight="1">
      <c r="A91" s="342"/>
      <c r="B91" s="154" t="s">
        <v>73</v>
      </c>
      <c r="C91" s="75">
        <v>101425</v>
      </c>
      <c r="D91" s="425"/>
    </row>
    <row r="92" spans="1:6" s="10" customFormat="1" ht="15.95" customHeight="1">
      <c r="A92" s="235"/>
      <c r="B92" s="226" t="s">
        <v>272</v>
      </c>
      <c r="C92" s="86">
        <v>67269</v>
      </c>
      <c r="D92" s="358"/>
    </row>
    <row r="93" spans="1:6" s="10" customFormat="1" ht="15.95" customHeight="1">
      <c r="A93" s="235"/>
      <c r="B93" s="226" t="s">
        <v>271</v>
      </c>
      <c r="C93" s="87">
        <v>34156</v>
      </c>
      <c r="D93" s="358"/>
    </row>
    <row r="94" spans="1:6" s="10" customFormat="1" ht="15.95" customHeight="1">
      <c r="A94" s="235"/>
      <c r="B94" s="298" t="s">
        <v>213</v>
      </c>
      <c r="C94" s="87"/>
      <c r="D94" s="260"/>
    </row>
    <row r="95" spans="1:6" s="10" customFormat="1" ht="15.95" customHeight="1">
      <c r="A95" s="235"/>
      <c r="B95" s="58" t="s">
        <v>210</v>
      </c>
      <c r="C95" s="87"/>
      <c r="D95" s="260"/>
    </row>
    <row r="96" spans="1:6" s="10" customFormat="1" ht="15.95" customHeight="1">
      <c r="A96" s="235"/>
      <c r="B96" s="14" t="s">
        <v>208</v>
      </c>
      <c r="C96" s="283">
        <v>2518</v>
      </c>
      <c r="D96" s="260"/>
    </row>
    <row r="97" spans="1:9" s="10" customFormat="1" ht="15.95" customHeight="1" thickBot="1">
      <c r="A97" s="235"/>
      <c r="B97" s="14" t="s">
        <v>209</v>
      </c>
      <c r="C97" s="303">
        <v>16231</v>
      </c>
      <c r="D97" s="260"/>
    </row>
    <row r="98" spans="1:9" s="17" customFormat="1" ht="15.95" customHeight="1">
      <c r="A98" s="341"/>
      <c r="B98" s="171" t="s">
        <v>212</v>
      </c>
      <c r="C98" s="299">
        <v>18749</v>
      </c>
      <c r="D98" s="417"/>
    </row>
    <row r="99" spans="1:9" s="10" customFormat="1" ht="15.95" customHeight="1">
      <c r="A99" s="235"/>
      <c r="B99" s="6" t="s">
        <v>211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2307</v>
      </c>
      <c r="D100" s="260"/>
    </row>
    <row r="101" spans="1:9" s="10" customFormat="1" ht="15.95" customHeight="1" thickBot="1">
      <c r="A101" s="235"/>
      <c r="B101" s="14" t="s">
        <v>209</v>
      </c>
      <c r="C101" s="303">
        <v>15245</v>
      </c>
      <c r="D101" s="260"/>
    </row>
    <row r="102" spans="1:9" s="17" customFormat="1" ht="15.95" customHeight="1">
      <c r="A102" s="341"/>
      <c r="B102" s="171" t="s">
        <v>212</v>
      </c>
      <c r="C102" s="299">
        <v>17552</v>
      </c>
      <c r="D102" s="417"/>
    </row>
    <row r="103" spans="1:9" s="7" customFormat="1" ht="24.95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4.95" customHeight="1">
      <c r="A104" s="352"/>
      <c r="B104" s="300"/>
      <c r="C104" s="109"/>
      <c r="D104" s="240"/>
      <c r="E104" s="129"/>
      <c r="F104" s="697" t="str">
        <f>+B2</f>
        <v xml:space="preserve"> ул. Чепецкая, д. 3</v>
      </c>
      <c r="G104" s="697"/>
      <c r="H104" s="697"/>
      <c r="I104" s="129"/>
    </row>
    <row r="105" spans="1:9" s="10" customFormat="1" ht="19.5" customHeight="1">
      <c r="A105" s="241"/>
      <c r="B105" s="111"/>
      <c r="C105" s="261"/>
      <c r="D105" s="260"/>
      <c r="E105" s="585" t="s">
        <v>79</v>
      </c>
      <c r="F105" s="585"/>
      <c r="G105" s="585"/>
      <c r="H105" s="585"/>
      <c r="I105" s="585"/>
    </row>
    <row r="106" spans="1:9" s="10" customFormat="1" ht="8.25" customHeight="1" thickBot="1">
      <c r="A106" s="241"/>
      <c r="B106" s="111"/>
      <c r="C106" s="261"/>
      <c r="D106" s="260"/>
      <c r="E106" s="131"/>
      <c r="F106" s="131"/>
      <c r="G106" s="131"/>
      <c r="H106" s="131"/>
      <c r="I106" s="131"/>
    </row>
    <row r="107" spans="1:9" s="10" customFormat="1" ht="15" customHeight="1">
      <c r="A107" s="241"/>
      <c r="B107" s="111"/>
      <c r="C107" s="261"/>
      <c r="D107" s="260"/>
      <c r="E107" s="699" t="s">
        <v>171</v>
      </c>
      <c r="F107" s="700"/>
      <c r="G107" s="700"/>
      <c r="H107" s="700"/>
      <c r="I107" s="701"/>
    </row>
    <row r="108" spans="1:9" s="10" customFormat="1" ht="15" customHeight="1">
      <c r="A108" s="241"/>
      <c r="B108" s="111"/>
      <c r="C108" s="261"/>
      <c r="D108" s="260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172</v>
      </c>
      <c r="F109" s="694"/>
      <c r="G109" s="694"/>
      <c r="H109" s="694"/>
      <c r="I109" s="695"/>
    </row>
    <row r="110" spans="1:9" s="68" customFormat="1" ht="15" customHeight="1">
      <c r="A110" s="250"/>
      <c r="B110" s="111"/>
      <c r="C110" s="111"/>
      <c r="D110" s="241"/>
      <c r="E110" s="693" t="s">
        <v>267</v>
      </c>
      <c r="F110" s="694"/>
      <c r="G110" s="694"/>
      <c r="H110" s="694"/>
      <c r="I110" s="695"/>
    </row>
    <row r="111" spans="1:9" s="68" customFormat="1" ht="15" customHeight="1">
      <c r="A111" s="250"/>
      <c r="B111" s="241"/>
      <c r="C111" s="111"/>
      <c r="D111" s="241"/>
      <c r="E111" s="693" t="s">
        <v>268</v>
      </c>
      <c r="F111" s="694"/>
      <c r="G111" s="694"/>
      <c r="H111" s="694"/>
      <c r="I111" s="695"/>
    </row>
    <row r="112" spans="1:9" s="49" customFormat="1" ht="15" customHeight="1">
      <c r="A112" s="353"/>
      <c r="B112" s="259"/>
      <c r="C112" s="109"/>
      <c r="D112" s="240"/>
      <c r="E112" s="693" t="s">
        <v>269</v>
      </c>
      <c r="F112" s="694"/>
      <c r="G112" s="694"/>
      <c r="H112" s="694"/>
      <c r="I112" s="695"/>
    </row>
    <row r="113" spans="1:9" ht="15" customHeight="1">
      <c r="A113" s="354"/>
      <c r="B113" s="116"/>
      <c r="C113" s="116"/>
      <c r="D113" s="116"/>
      <c r="E113" s="693" t="s">
        <v>173</v>
      </c>
      <c r="F113" s="694"/>
      <c r="G113" s="694"/>
      <c r="H113" s="694"/>
      <c r="I113" s="695"/>
    </row>
    <row r="114" spans="1:9" s="7" customFormat="1" ht="15" customHeight="1">
      <c r="A114" s="663"/>
      <c r="B114" s="663"/>
      <c r="C114" s="85"/>
      <c r="D114" s="251"/>
      <c r="E114" s="693" t="s">
        <v>107</v>
      </c>
      <c r="F114" s="694"/>
      <c r="G114" s="694"/>
      <c r="H114" s="694"/>
      <c r="I114" s="695"/>
    </row>
    <row r="115" spans="1:9" s="7" customFormat="1" ht="15" customHeight="1">
      <c r="A115" s="664"/>
      <c r="B115" s="664"/>
      <c r="C115" s="85"/>
      <c r="D115" s="251"/>
      <c r="E115" s="693" t="s">
        <v>108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>
      <c r="E117" s="119"/>
      <c r="F117" s="101"/>
      <c r="G117" s="118"/>
      <c r="H117" s="118"/>
      <c r="I117" s="118"/>
    </row>
    <row r="118" spans="1:9" ht="13.5" thickBot="1">
      <c r="E118" s="119"/>
      <c r="F118" s="101"/>
      <c r="G118" s="118"/>
      <c r="H118" s="118"/>
      <c r="I118" s="118"/>
    </row>
    <row r="119" spans="1:9" ht="24.95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4</v>
      </c>
      <c r="F121" s="718">
        <v>16</v>
      </c>
      <c r="G121" s="719"/>
      <c r="H121" s="655">
        <v>34183.86</v>
      </c>
      <c r="I121" s="644"/>
    </row>
    <row r="122" spans="1:9">
      <c r="E122" s="69">
        <v>5</v>
      </c>
      <c r="F122" s="671">
        <v>29</v>
      </c>
      <c r="G122" s="671"/>
      <c r="H122" s="659">
        <v>71317.2</v>
      </c>
      <c r="I122" s="639"/>
    </row>
    <row r="123" spans="1:9">
      <c r="E123" s="69">
        <v>17</v>
      </c>
      <c r="F123" s="629">
        <v>22</v>
      </c>
      <c r="G123" s="653"/>
      <c r="H123" s="659">
        <v>45109.55</v>
      </c>
      <c r="I123" s="639"/>
    </row>
    <row r="124" spans="1:9">
      <c r="E124" s="69">
        <v>38</v>
      </c>
      <c r="F124" s="629">
        <v>7</v>
      </c>
      <c r="G124" s="653"/>
      <c r="H124" s="659">
        <v>16556.28</v>
      </c>
      <c r="I124" s="639"/>
    </row>
    <row r="125" spans="1:9">
      <c r="E125" s="66" t="s">
        <v>174</v>
      </c>
      <c r="F125" s="629">
        <v>6</v>
      </c>
      <c r="G125" s="653"/>
      <c r="H125" s="659">
        <v>24149</v>
      </c>
      <c r="I125" s="639"/>
    </row>
    <row r="126" spans="1:9">
      <c r="E126" s="66" t="s">
        <v>298</v>
      </c>
      <c r="F126" s="657">
        <v>27</v>
      </c>
      <c r="G126" s="658"/>
      <c r="H126" s="659">
        <v>57539.89</v>
      </c>
      <c r="I126" s="639"/>
    </row>
    <row r="127" spans="1:9">
      <c r="E127" s="66" t="s">
        <v>299</v>
      </c>
      <c r="F127" s="657">
        <v>36</v>
      </c>
      <c r="G127" s="658"/>
      <c r="H127" s="659">
        <v>7001.36</v>
      </c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255857.13999999996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4.95" customHeight="1">
      <c r="E134" s="585" t="s">
        <v>2</v>
      </c>
      <c r="F134" s="585"/>
      <c r="G134" s="585"/>
      <c r="H134" s="585"/>
      <c r="I134" s="585"/>
    </row>
    <row r="135" spans="5:9" ht="9" customHeight="1" thickBot="1">
      <c r="E135" s="93"/>
      <c r="F135" s="84"/>
      <c r="G135" s="84"/>
      <c r="H135" s="84"/>
      <c r="I135" s="84"/>
    </row>
    <row r="136" spans="5:9" ht="24.95" customHeight="1">
      <c r="E136" s="594" t="s">
        <v>101</v>
      </c>
      <c r="F136" s="595"/>
      <c r="G136" s="595"/>
      <c r="H136" s="596"/>
      <c r="I136" s="163">
        <f>+C66</f>
        <v>6158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774848</v>
      </c>
      <c r="G138" s="159">
        <f>+C70</f>
        <v>740692</v>
      </c>
      <c r="H138" s="159">
        <f>+C65</f>
        <v>748800.18599999987</v>
      </c>
      <c r="I138" s="160">
        <f>+G138-H138</f>
        <v>-8108.1859999998705</v>
      </c>
    </row>
    <row r="139" spans="5:9" ht="15.95" customHeight="1">
      <c r="E139" s="188" t="s">
        <v>306</v>
      </c>
      <c r="F139" s="189"/>
      <c r="G139" s="156">
        <f>+G138/F138</f>
        <v>0.95591909639051786</v>
      </c>
      <c r="H139" s="156">
        <f>+H138/F138</f>
        <v>0.96638332421326489</v>
      </c>
      <c r="I139" s="64"/>
    </row>
    <row r="140" spans="5:9" ht="15.95" customHeight="1">
      <c r="E140" s="124" t="s">
        <v>78</v>
      </c>
      <c r="F140" s="161">
        <f>+C75</f>
        <v>1085497</v>
      </c>
      <c r="G140" s="161">
        <f>+C83</f>
        <v>1018228</v>
      </c>
      <c r="H140" s="161">
        <f>+F140-D76-D77-D78-D80</f>
        <v>1481166</v>
      </c>
      <c r="I140" s="160">
        <f>+G140-H140</f>
        <v>-462938</v>
      </c>
    </row>
    <row r="141" spans="5:9" ht="15.95" customHeight="1" thickBot="1">
      <c r="E141" s="190" t="s">
        <v>306</v>
      </c>
      <c r="F141" s="191"/>
      <c r="G141" s="157">
        <f>+G140/F140</f>
        <v>0.93802930823392416</v>
      </c>
      <c r="H141" s="157">
        <f>+H140/G140</f>
        <v>1.4546506283464999</v>
      </c>
      <c r="I141" s="158"/>
    </row>
    <row r="142" spans="5:9" ht="15.95" customHeight="1" thickBot="1">
      <c r="E142" s="147" t="s">
        <v>308</v>
      </c>
      <c r="F142" s="162">
        <f>+F140+F138</f>
        <v>1860345</v>
      </c>
      <c r="G142" s="162">
        <f>+G140+G138</f>
        <v>1758920</v>
      </c>
      <c r="H142" s="162">
        <f>+H140+H138</f>
        <v>2229966.1859999998</v>
      </c>
      <c r="I142" s="196">
        <f>+I140+I138</f>
        <v>-471046.18599999987</v>
      </c>
    </row>
    <row r="143" spans="5:9" ht="15.95" customHeight="1" thickBot="1">
      <c r="E143" s="625" t="s">
        <v>306</v>
      </c>
      <c r="F143" s="626"/>
      <c r="G143" s="149">
        <f>+G142/F142</f>
        <v>0.94548054258753078</v>
      </c>
      <c r="H143" s="149">
        <f>+H142/G142</f>
        <v>1.2678042128124074</v>
      </c>
      <c r="I143" s="148"/>
    </row>
    <row r="144" spans="5:9" ht="24.95" customHeight="1" thickBot="1">
      <c r="E144" s="622" t="s">
        <v>1</v>
      </c>
      <c r="F144" s="623"/>
      <c r="G144" s="623"/>
      <c r="H144" s="624"/>
      <c r="I144" s="164">
        <f>+I136+I142</f>
        <v>-464888.18599999987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25054.61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-438033.57599999988</v>
      </c>
    </row>
  </sheetData>
  <mergeCells count="44">
    <mergeCell ref="H123:I123"/>
    <mergeCell ref="H129:I129"/>
    <mergeCell ref="F126:G126"/>
    <mergeCell ref="H126:I126"/>
    <mergeCell ref="F127:G127"/>
    <mergeCell ref="H127:I127"/>
    <mergeCell ref="E119:I119"/>
    <mergeCell ref="F120:G120"/>
    <mergeCell ref="H120:I120"/>
    <mergeCell ref="H124:I124"/>
    <mergeCell ref="F121:G121"/>
    <mergeCell ref="H121:I121"/>
    <mergeCell ref="F124:G124"/>
    <mergeCell ref="F122:G122"/>
    <mergeCell ref="H122:I122"/>
    <mergeCell ref="F123:G123"/>
    <mergeCell ref="E146:H146"/>
    <mergeCell ref="F125:G125"/>
    <mergeCell ref="H125:I125"/>
    <mergeCell ref="E143:F143"/>
    <mergeCell ref="E144:H144"/>
    <mergeCell ref="H130:I130"/>
    <mergeCell ref="H128:I128"/>
    <mergeCell ref="H131:I131"/>
    <mergeCell ref="E134:I134"/>
    <mergeCell ref="E136:H136"/>
    <mergeCell ref="E103:I103"/>
    <mergeCell ref="A115:B115"/>
    <mergeCell ref="E108:I108"/>
    <mergeCell ref="E109:I109"/>
    <mergeCell ref="E110:I110"/>
    <mergeCell ref="E115:I115"/>
    <mergeCell ref="E111:I111"/>
    <mergeCell ref="F104:H104"/>
    <mergeCell ref="E147:H147"/>
    <mergeCell ref="E116:I116"/>
    <mergeCell ref="A1:C1"/>
    <mergeCell ref="E112:I112"/>
    <mergeCell ref="E113:I113"/>
    <mergeCell ref="E114:I114"/>
    <mergeCell ref="A114:B114"/>
    <mergeCell ref="A3:B3"/>
    <mergeCell ref="E107:I107"/>
    <mergeCell ref="E105:I105"/>
  </mergeCells>
  <phoneticPr fontId="11" type="noConversion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31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4.7109375" customWidth="1"/>
    <col min="4" max="4" width="11.28515625" style="32" customWidth="1"/>
    <col min="5" max="8" width="16.7109375" customWidth="1"/>
    <col min="9" max="9" width="12.7109375" customWidth="1"/>
  </cols>
  <sheetData>
    <row r="1" spans="1:4" s="2" customFormat="1" ht="19.5" customHeight="1">
      <c r="A1" s="656" t="s">
        <v>385</v>
      </c>
      <c r="B1" s="656"/>
      <c r="C1" s="656"/>
      <c r="D1" s="116"/>
    </row>
    <row r="2" spans="1:4" s="21" customFormat="1" ht="15" customHeight="1">
      <c r="A2" s="351"/>
      <c r="B2" s="152" t="s">
        <v>110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70.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2.5" customHeight="1">
      <c r="A6" s="206"/>
      <c r="B6" s="263" t="s">
        <v>96</v>
      </c>
      <c r="C6" s="238"/>
      <c r="D6" s="46"/>
    </row>
    <row r="7" spans="1:4" s="41" customFormat="1" ht="20.25" customHeight="1">
      <c r="A7" s="39">
        <v>1</v>
      </c>
      <c r="B7" s="212" t="s">
        <v>205</v>
      </c>
      <c r="C7" s="165">
        <v>608054.83344454307</v>
      </c>
      <c r="D7" s="46"/>
    </row>
    <row r="8" spans="1:4" s="34" customFormat="1" ht="12.75" customHeight="1">
      <c r="A8" s="37"/>
      <c r="B8" s="14" t="s">
        <v>17</v>
      </c>
      <c r="C8" s="237"/>
      <c r="D8" s="418"/>
    </row>
    <row r="9" spans="1:4" s="33" customFormat="1" ht="25.5" customHeight="1">
      <c r="A9" s="94" t="s">
        <v>16</v>
      </c>
      <c r="B9" s="214" t="s">
        <v>302</v>
      </c>
      <c r="C9" s="98">
        <v>59899.33344454303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46300.063444543033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9224.2000000000007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1381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810.43000000000006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137816.372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76431.171999999991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60056.999999999993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1228.1999999999998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58747.07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29225.73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29197.34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324</v>
      </c>
      <c r="D27" s="359"/>
    </row>
    <row r="28" spans="1:4" s="33" customFormat="1" ht="12.95" customHeight="1">
      <c r="A28" s="94" t="s">
        <v>46</v>
      </c>
      <c r="B28" s="296" t="s">
        <v>91</v>
      </c>
      <c r="C28" s="98">
        <v>83801.448000000004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249280.25000000006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140678.73600000003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7404.1440000000011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101197.37000000001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5042.7999999999993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79543.97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7170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359.6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18510.359999999997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40787.898000000001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18521.047999999999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1491.6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279.68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148.13999999999999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220.108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14990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1391.52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2485.2000000000003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2485.2000000000003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2250.88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234.32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19781.649999999998</v>
      </c>
      <c r="D59" s="362"/>
    </row>
    <row r="60" spans="1:4" s="41" customFormat="1" ht="12.95" customHeight="1">
      <c r="A60" s="39" t="s">
        <v>354</v>
      </c>
      <c r="B60" s="212" t="s">
        <v>377</v>
      </c>
      <c r="C60" s="46">
        <v>68993.16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35337.959999999992</v>
      </c>
      <c r="D61" s="98"/>
    </row>
    <row r="62" spans="1:4" s="42" customFormat="1" ht="16.5" customHeight="1">
      <c r="A62" s="51" t="s">
        <v>361</v>
      </c>
      <c r="B62" s="79" t="s">
        <v>279</v>
      </c>
      <c r="C62" s="46">
        <v>712385.95344454306</v>
      </c>
      <c r="D62" s="46"/>
    </row>
    <row r="63" spans="1:4" s="42" customFormat="1" ht="15" customHeight="1">
      <c r="A63" s="51" t="s">
        <v>362</v>
      </c>
      <c r="B63" s="79" t="s">
        <v>99</v>
      </c>
      <c r="C63" s="46">
        <v>40787.898000000001</v>
      </c>
      <c r="D63" s="386"/>
    </row>
    <row r="64" spans="1:4" s="42" customFormat="1" ht="24" customHeight="1">
      <c r="A64" s="43" t="s">
        <v>364</v>
      </c>
      <c r="B64" s="347" t="s">
        <v>235</v>
      </c>
      <c r="C64" s="92"/>
      <c r="D64" s="386"/>
    </row>
    <row r="65" spans="1:4" s="42" customFormat="1" ht="24.75" customHeight="1" thickBot="1">
      <c r="A65" s="51" t="s">
        <v>365</v>
      </c>
      <c r="B65" s="227" t="s">
        <v>218</v>
      </c>
      <c r="C65" s="257">
        <v>753173.85144454311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34611</v>
      </c>
      <c r="D66" s="386"/>
    </row>
    <row r="67" spans="1:4" s="41" customFormat="1" ht="20.25" customHeight="1">
      <c r="A67" s="43" t="s">
        <v>367</v>
      </c>
      <c r="B67" s="229" t="s">
        <v>71</v>
      </c>
      <c r="C67" s="336">
        <v>774174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774174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19.5" customHeight="1" thickBot="1">
      <c r="A70" s="43" t="s">
        <v>368</v>
      </c>
      <c r="B70" s="229" t="s">
        <v>74</v>
      </c>
      <c r="C70" s="336">
        <v>794651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794651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27" customHeight="1" thickBot="1">
      <c r="A73" s="39" t="s">
        <v>369</v>
      </c>
      <c r="B73" s="230" t="s">
        <v>350</v>
      </c>
      <c r="C73" s="169">
        <v>76088.148555456894</v>
      </c>
      <c r="D73" s="385"/>
    </row>
    <row r="74" spans="1:4" s="8" customFormat="1" ht="15.9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1104183</v>
      </c>
      <c r="D75" s="424"/>
    </row>
    <row r="76" spans="1:4" s="10" customFormat="1" ht="12" customHeight="1">
      <c r="A76" s="235"/>
      <c r="B76" s="6" t="s">
        <v>378</v>
      </c>
      <c r="C76" s="283">
        <v>653975</v>
      </c>
      <c r="D76" s="358"/>
    </row>
    <row r="77" spans="1:4" s="10" customFormat="1" ht="12" customHeight="1">
      <c r="A77" s="235"/>
      <c r="B77" s="6" t="s">
        <v>379</v>
      </c>
      <c r="C77" s="283">
        <v>73918</v>
      </c>
      <c r="D77" s="358">
        <v>-16353</v>
      </c>
    </row>
    <row r="78" spans="1:4" s="10" customFormat="1" ht="12" customHeight="1">
      <c r="A78" s="235"/>
      <c r="B78" s="6" t="s">
        <v>380</v>
      </c>
      <c r="C78" s="283">
        <v>267425</v>
      </c>
      <c r="D78" s="358">
        <v>16226</v>
      </c>
    </row>
    <row r="79" spans="1:4" s="10" customFormat="1" ht="12" customHeight="1">
      <c r="A79" s="235"/>
      <c r="B79" s="6" t="s">
        <v>280</v>
      </c>
      <c r="C79" s="283">
        <v>5434</v>
      </c>
      <c r="D79" s="358"/>
    </row>
    <row r="80" spans="1:4" s="10" customFormat="1" ht="12" customHeight="1">
      <c r="A80" s="235"/>
      <c r="B80" s="6" t="s">
        <v>381</v>
      </c>
      <c r="C80" s="283">
        <v>103431</v>
      </c>
      <c r="D80" s="358">
        <v>-15409</v>
      </c>
    </row>
    <row r="81" spans="1:5" s="49" customFormat="1" ht="16.5" customHeight="1">
      <c r="A81" s="340"/>
      <c r="B81" s="154" t="s">
        <v>281</v>
      </c>
      <c r="C81" s="46">
        <v>1878357</v>
      </c>
      <c r="D81" s="369"/>
      <c r="E81" s="276"/>
    </row>
    <row r="82" spans="1:5" s="10" customFormat="1" ht="5.25" customHeight="1">
      <c r="A82" s="235"/>
      <c r="B82" s="6"/>
      <c r="C82" s="31"/>
      <c r="D82" s="358"/>
    </row>
    <row r="83" spans="1:5" s="49" customFormat="1" ht="15.75" customHeight="1">
      <c r="A83" s="341"/>
      <c r="B83" s="104" t="s">
        <v>351</v>
      </c>
      <c r="C83" s="31">
        <v>1143529</v>
      </c>
      <c r="D83" s="369"/>
    </row>
    <row r="84" spans="1:5" s="10" customFormat="1" ht="12" customHeight="1">
      <c r="A84" s="235"/>
      <c r="B84" s="6" t="s">
        <v>378</v>
      </c>
      <c r="C84" s="283">
        <v>669044</v>
      </c>
      <c r="D84" s="358"/>
    </row>
    <row r="85" spans="1:5" s="10" customFormat="1" ht="12" customHeight="1">
      <c r="A85" s="235"/>
      <c r="B85" s="6" t="s">
        <v>379</v>
      </c>
      <c r="C85" s="283">
        <v>77079</v>
      </c>
      <c r="D85" s="358"/>
    </row>
    <row r="86" spans="1:5" s="10" customFormat="1" ht="12" customHeight="1">
      <c r="A86" s="235"/>
      <c r="B86" s="6" t="s">
        <v>380</v>
      </c>
      <c r="C86" s="283">
        <v>279113</v>
      </c>
      <c r="D86" s="358"/>
    </row>
    <row r="87" spans="1:5" s="10" customFormat="1" ht="12" customHeight="1">
      <c r="A87" s="235"/>
      <c r="B87" s="6" t="s">
        <v>280</v>
      </c>
      <c r="C87" s="283">
        <v>6131</v>
      </c>
      <c r="D87" s="358"/>
    </row>
    <row r="88" spans="1:5" s="10" customFormat="1" ht="12" customHeight="1">
      <c r="A88" s="235"/>
      <c r="B88" s="6" t="s">
        <v>381</v>
      </c>
      <c r="C88" s="283">
        <v>112162</v>
      </c>
      <c r="D88" s="358"/>
    </row>
    <row r="89" spans="1:5" s="49" customFormat="1" ht="17.25" customHeight="1">
      <c r="A89" s="340"/>
      <c r="B89" s="154" t="s">
        <v>282</v>
      </c>
      <c r="C89" s="46">
        <v>1938180</v>
      </c>
      <c r="D89" s="369"/>
      <c r="E89" s="276"/>
    </row>
    <row r="90" spans="1:5" s="10" customFormat="1" ht="12" customHeight="1">
      <c r="A90" s="235"/>
      <c r="B90" s="15" t="s">
        <v>283</v>
      </c>
      <c r="C90" s="174">
        <v>1.0318485783054021</v>
      </c>
      <c r="D90" s="358"/>
    </row>
    <row r="91" spans="1:5" s="9" customFormat="1" ht="15.95" customHeight="1">
      <c r="A91" s="342"/>
      <c r="B91" s="154" t="s">
        <v>73</v>
      </c>
      <c r="C91" s="75">
        <v>-59823</v>
      </c>
      <c r="D91" s="425"/>
    </row>
    <row r="92" spans="1:5" s="10" customFormat="1" ht="15.95" customHeight="1">
      <c r="A92" s="235"/>
      <c r="B92" s="226" t="s">
        <v>272</v>
      </c>
      <c r="C92" s="86">
        <v>-39346</v>
      </c>
      <c r="D92" s="358"/>
    </row>
    <row r="93" spans="1:5" s="10" customFormat="1" ht="15.95" customHeight="1">
      <c r="A93" s="235"/>
      <c r="B93" s="226" t="s">
        <v>271</v>
      </c>
      <c r="C93" s="87">
        <v>-20477</v>
      </c>
      <c r="D93" s="358"/>
    </row>
    <row r="94" spans="1:5" s="10" customFormat="1" ht="15.95" customHeight="1">
      <c r="A94" s="235"/>
      <c r="B94" s="298" t="s">
        <v>213</v>
      </c>
      <c r="C94" s="87"/>
      <c r="D94" s="260"/>
    </row>
    <row r="95" spans="1:5" s="10" customFormat="1" ht="15.95" customHeight="1">
      <c r="A95" s="235"/>
      <c r="B95" s="58" t="s">
        <v>210</v>
      </c>
      <c r="C95" s="87"/>
      <c r="D95" s="260"/>
    </row>
    <row r="96" spans="1:5" s="10" customFormat="1" ht="15.95" customHeight="1">
      <c r="A96" s="235"/>
      <c r="B96" s="14" t="s">
        <v>208</v>
      </c>
      <c r="C96" s="283">
        <v>3175</v>
      </c>
      <c r="D96" s="260"/>
    </row>
    <row r="97" spans="1:9" s="10" customFormat="1" ht="15.95" customHeight="1" thickBot="1">
      <c r="A97" s="235"/>
      <c r="B97" s="14" t="s">
        <v>209</v>
      </c>
      <c r="C97" s="303">
        <v>16226</v>
      </c>
      <c r="D97" s="260"/>
    </row>
    <row r="98" spans="1:9" s="17" customFormat="1" ht="15.95" customHeight="1">
      <c r="A98" s="341"/>
      <c r="B98" s="171" t="s">
        <v>212</v>
      </c>
      <c r="C98" s="299">
        <v>19401</v>
      </c>
      <c r="D98" s="417"/>
    </row>
    <row r="99" spans="1:9" s="10" customFormat="1" ht="15.95" customHeight="1">
      <c r="A99" s="235"/>
      <c r="B99" s="6" t="s">
        <v>211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3220</v>
      </c>
      <c r="D100" s="260"/>
    </row>
    <row r="101" spans="1:9" s="10" customFormat="1" ht="15.95" customHeight="1" thickBot="1">
      <c r="A101" s="235"/>
      <c r="B101" s="14" t="s">
        <v>209</v>
      </c>
      <c r="C101" s="303">
        <v>16229</v>
      </c>
      <c r="D101" s="260"/>
    </row>
    <row r="102" spans="1:9" s="17" customFormat="1" ht="15.95" customHeight="1">
      <c r="A102" s="341"/>
      <c r="B102" s="171" t="s">
        <v>212</v>
      </c>
      <c r="C102" s="299">
        <v>19449</v>
      </c>
      <c r="D102" s="417"/>
    </row>
    <row r="103" spans="1:9" s="17" customFormat="1" ht="15.95" customHeight="1">
      <c r="A103" s="442"/>
      <c r="B103" s="309"/>
      <c r="C103" s="310"/>
      <c r="D103" s="417"/>
      <c r="E103" s="697" t="s">
        <v>75</v>
      </c>
      <c r="F103" s="697"/>
      <c r="G103" s="697"/>
      <c r="H103" s="697"/>
      <c r="I103" s="697"/>
    </row>
    <row r="104" spans="1:9" s="17" customFormat="1" ht="15.95" customHeight="1">
      <c r="A104" s="442"/>
      <c r="B104" s="309"/>
      <c r="C104" s="310"/>
      <c r="D104" s="417"/>
      <c r="E104" s="129"/>
      <c r="F104" s="697" t="str">
        <f>+B2</f>
        <v xml:space="preserve"> ул. Чепецкая, д. 3а</v>
      </c>
      <c r="G104" s="697"/>
      <c r="H104" s="697"/>
      <c r="I104" s="129"/>
    </row>
    <row r="105" spans="1:9" s="17" customFormat="1" ht="15.95" customHeight="1">
      <c r="A105" s="442"/>
      <c r="B105" s="309"/>
      <c r="C105" s="310"/>
      <c r="D105" s="417"/>
      <c r="E105" s="585" t="s">
        <v>79</v>
      </c>
      <c r="F105" s="585"/>
      <c r="G105" s="585"/>
      <c r="H105" s="585"/>
      <c r="I105" s="585"/>
    </row>
    <row r="106" spans="1:9" s="17" customFormat="1" ht="15.95" customHeight="1" thickBot="1">
      <c r="A106" s="442"/>
      <c r="B106" s="309"/>
      <c r="C106" s="310"/>
      <c r="D106" s="417"/>
      <c r="E106" s="131"/>
      <c r="F106" s="131"/>
      <c r="G106" s="131"/>
      <c r="H106" s="131"/>
      <c r="I106" s="131"/>
    </row>
    <row r="107" spans="1:9" s="17" customFormat="1" ht="15.95" customHeight="1">
      <c r="A107" s="442"/>
      <c r="B107" s="309"/>
      <c r="C107" s="310"/>
      <c r="D107" s="417"/>
      <c r="E107" s="699" t="s">
        <v>175</v>
      </c>
      <c r="F107" s="700"/>
      <c r="G107" s="700"/>
      <c r="H107" s="700"/>
      <c r="I107" s="701"/>
    </row>
    <row r="108" spans="1:9" s="17" customFormat="1" ht="15.95" customHeight="1">
      <c r="A108" s="442"/>
      <c r="B108" s="309"/>
      <c r="C108" s="310"/>
      <c r="D108" s="417"/>
      <c r="E108" s="702" t="s">
        <v>216</v>
      </c>
      <c r="F108" s="703"/>
      <c r="G108" s="703"/>
      <c r="H108" s="703"/>
      <c r="I108" s="704"/>
    </row>
    <row r="109" spans="1:9" s="17" customFormat="1" ht="15.95" customHeight="1">
      <c r="A109" s="442"/>
      <c r="B109" s="309"/>
      <c r="C109" s="310"/>
      <c r="D109" s="417"/>
      <c r="E109" s="693" t="s">
        <v>176</v>
      </c>
      <c r="F109" s="694"/>
      <c r="G109" s="694"/>
      <c r="H109" s="694"/>
      <c r="I109" s="695"/>
    </row>
    <row r="110" spans="1:9" s="17" customFormat="1" ht="15.95" customHeight="1">
      <c r="A110" s="442"/>
      <c r="B110" s="309"/>
      <c r="C110" s="310"/>
      <c r="D110" s="417"/>
      <c r="E110" s="693" t="s">
        <v>267</v>
      </c>
      <c r="F110" s="694"/>
      <c r="G110" s="694"/>
      <c r="H110" s="694"/>
      <c r="I110" s="695"/>
    </row>
    <row r="111" spans="1:9" ht="15" customHeight="1">
      <c r="A111" s="354"/>
      <c r="B111" s="116"/>
      <c r="C111" s="116"/>
      <c r="D111" s="116"/>
      <c r="E111" s="693" t="s">
        <v>268</v>
      </c>
      <c r="F111" s="694"/>
      <c r="G111" s="694"/>
      <c r="H111" s="694"/>
      <c r="I111" s="695"/>
    </row>
    <row r="112" spans="1:9" s="7" customFormat="1" ht="15" customHeight="1">
      <c r="A112" s="663"/>
      <c r="B112" s="663"/>
      <c r="C112" s="85"/>
      <c r="D112" s="251"/>
      <c r="E112" s="693" t="s">
        <v>269</v>
      </c>
      <c r="F112" s="694"/>
      <c r="G112" s="694"/>
      <c r="H112" s="694"/>
      <c r="I112" s="695"/>
    </row>
    <row r="113" spans="1:9" s="7" customFormat="1" ht="15" customHeight="1">
      <c r="A113" s="664"/>
      <c r="B113" s="664"/>
      <c r="C113" s="85"/>
      <c r="D113" s="251"/>
      <c r="E113" s="693" t="s">
        <v>177</v>
      </c>
      <c r="F113" s="694"/>
      <c r="G113" s="694"/>
      <c r="H113" s="694"/>
      <c r="I113" s="695"/>
    </row>
    <row r="114" spans="1:9" ht="15" customHeight="1">
      <c r="E114" s="693" t="s">
        <v>107</v>
      </c>
      <c r="F114" s="694"/>
      <c r="G114" s="694"/>
      <c r="H114" s="694"/>
      <c r="I114" s="695"/>
    </row>
    <row r="115" spans="1:9" ht="15" customHeight="1">
      <c r="E115" s="693" t="s">
        <v>108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 ht="15" customHeight="1">
      <c r="E117" s="311"/>
      <c r="F117" s="311"/>
      <c r="G117" s="311"/>
      <c r="H117" s="311"/>
      <c r="I117" s="311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72</v>
      </c>
      <c r="F121" s="718">
        <v>41</v>
      </c>
      <c r="G121" s="719"/>
      <c r="H121" s="655">
        <v>122792.98</v>
      </c>
      <c r="I121" s="644"/>
    </row>
    <row r="122" spans="1:9">
      <c r="E122" s="69">
        <v>47</v>
      </c>
      <c r="F122" s="671">
        <v>4</v>
      </c>
      <c r="G122" s="671"/>
      <c r="H122" s="659">
        <v>11295.42</v>
      </c>
      <c r="I122" s="639"/>
    </row>
    <row r="123" spans="1:9">
      <c r="E123" s="69">
        <v>66</v>
      </c>
      <c r="F123" s="629">
        <v>7</v>
      </c>
      <c r="G123" s="653"/>
      <c r="H123" s="659">
        <v>21685.47</v>
      </c>
      <c r="I123" s="639"/>
    </row>
    <row r="124" spans="1:9">
      <c r="E124" s="66" t="s">
        <v>291</v>
      </c>
      <c r="F124" s="629">
        <v>30</v>
      </c>
      <c r="G124" s="653"/>
      <c r="H124" s="659">
        <v>3119.61</v>
      </c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66"/>
      <c r="F127" s="657"/>
      <c r="G127" s="658"/>
      <c r="H127" s="659"/>
      <c r="I127" s="639"/>
    </row>
    <row r="128" spans="1:9">
      <c r="E128" s="179"/>
      <c r="F128" s="55"/>
      <c r="G128" s="178"/>
      <c r="H128" s="723"/>
      <c r="I128" s="724"/>
    </row>
    <row r="129" spans="5:9">
      <c r="E129" s="179"/>
      <c r="F129" s="180"/>
      <c r="G129" s="181"/>
      <c r="H129" s="725"/>
      <c r="I129" s="726"/>
    </row>
    <row r="130" spans="5:9" ht="13.5" thickBot="1">
      <c r="E130" s="184"/>
      <c r="F130" s="185"/>
      <c r="G130" s="186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158893.47999999998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34611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774174</v>
      </c>
      <c r="G138" s="159">
        <f>+C70</f>
        <v>794651</v>
      </c>
      <c r="H138" s="159">
        <f>+C65</f>
        <v>753173.85144454311</v>
      </c>
      <c r="I138" s="160">
        <f>+G138-H138</f>
        <v>41477.148555456894</v>
      </c>
    </row>
    <row r="139" spans="5:9" ht="15.95" customHeight="1">
      <c r="E139" s="188" t="s">
        <v>306</v>
      </c>
      <c r="F139" s="189"/>
      <c r="G139" s="156">
        <f>+G138/F138</f>
        <v>1.0264501261990198</v>
      </c>
      <c r="H139" s="156">
        <f>+H138/F138</f>
        <v>0.97287412318747868</v>
      </c>
      <c r="I139" s="64"/>
    </row>
    <row r="140" spans="5:9" ht="15.95" customHeight="1">
      <c r="E140" s="124" t="s">
        <v>78</v>
      </c>
      <c r="F140" s="161">
        <f>+C75</f>
        <v>1104183</v>
      </c>
      <c r="G140" s="161">
        <f>+C83</f>
        <v>1143529</v>
      </c>
      <c r="H140" s="161">
        <f>+F140-D76-D77-D78-D80</f>
        <v>1119719</v>
      </c>
      <c r="I140" s="160">
        <f>+G140-H140</f>
        <v>23810</v>
      </c>
    </row>
    <row r="141" spans="5:9" ht="15.95" customHeight="1" thickBot="1">
      <c r="E141" s="190" t="s">
        <v>306</v>
      </c>
      <c r="F141" s="191"/>
      <c r="G141" s="157">
        <f>+G140/F140</f>
        <v>1.0356335860994057</v>
      </c>
      <c r="H141" s="157">
        <f>+H140/G140</f>
        <v>0.97917849044492966</v>
      </c>
      <c r="I141" s="158"/>
    </row>
    <row r="142" spans="5:9" ht="15.95" customHeight="1" thickBot="1">
      <c r="E142" s="147" t="s">
        <v>308</v>
      </c>
      <c r="F142" s="162">
        <f>+F140+F138</f>
        <v>1878357</v>
      </c>
      <c r="G142" s="162">
        <f>+G140+G138</f>
        <v>1938180</v>
      </c>
      <c r="H142" s="162">
        <f>+H140+H138</f>
        <v>1872892.8514445431</v>
      </c>
      <c r="I142" s="196">
        <f>+I140+I138</f>
        <v>65287.148555456894</v>
      </c>
    </row>
    <row r="143" spans="5:9" ht="15.95" customHeight="1" thickBot="1">
      <c r="E143" s="625" t="s">
        <v>306</v>
      </c>
      <c r="F143" s="626"/>
      <c r="G143" s="149">
        <f>+G142/F142</f>
        <v>1.0318485783054021</v>
      </c>
      <c r="H143" s="149">
        <f>+H142/G142</f>
        <v>0.96631522946503579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99898.148555456894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101698.14855545689</v>
      </c>
    </row>
  </sheetData>
  <mergeCells count="44">
    <mergeCell ref="A113:B113"/>
    <mergeCell ref="E112:I112"/>
    <mergeCell ref="E113:I113"/>
    <mergeCell ref="A1:C1"/>
    <mergeCell ref="E109:I109"/>
    <mergeCell ref="E110:I110"/>
    <mergeCell ref="A3:B3"/>
    <mergeCell ref="A112:B112"/>
    <mergeCell ref="E116:I116"/>
    <mergeCell ref="E114:I114"/>
    <mergeCell ref="E103:I103"/>
    <mergeCell ref="F104:H104"/>
    <mergeCell ref="E105:I105"/>
    <mergeCell ref="E107:I107"/>
    <mergeCell ref="E115:I115"/>
    <mergeCell ref="E111:I111"/>
    <mergeCell ref="E108:I108"/>
    <mergeCell ref="H129:I129"/>
    <mergeCell ref="F121:G121"/>
    <mergeCell ref="F123:G123"/>
    <mergeCell ref="H123:I123"/>
    <mergeCell ref="F124:G124"/>
    <mergeCell ref="H124:I124"/>
    <mergeCell ref="H128:I128"/>
    <mergeCell ref="H121:I121"/>
    <mergeCell ref="H122:I122"/>
    <mergeCell ref="E119:I119"/>
    <mergeCell ref="F120:G120"/>
    <mergeCell ref="H120:I120"/>
    <mergeCell ref="F127:G127"/>
    <mergeCell ref="H127:I127"/>
    <mergeCell ref="F126:G126"/>
    <mergeCell ref="H126:I126"/>
    <mergeCell ref="F122:G122"/>
    <mergeCell ref="F125:G125"/>
    <mergeCell ref="H125:I125"/>
    <mergeCell ref="E146:H146"/>
    <mergeCell ref="E147:H147"/>
    <mergeCell ref="E144:H144"/>
    <mergeCell ref="H130:I130"/>
    <mergeCell ref="H131:I131"/>
    <mergeCell ref="E134:I134"/>
    <mergeCell ref="E136:H136"/>
    <mergeCell ref="E143:F143"/>
  </mergeCells>
  <phoneticPr fontId="11" type="noConversion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28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4.140625" customWidth="1"/>
    <col min="4" max="4" width="12.42578125" style="32" customWidth="1"/>
    <col min="5" max="8" width="16.7109375" customWidth="1"/>
    <col min="9" max="9" width="12.7109375" customWidth="1"/>
  </cols>
  <sheetData>
    <row r="1" spans="1:4" s="2" customFormat="1" ht="18" customHeight="1">
      <c r="A1" s="656" t="s">
        <v>385</v>
      </c>
      <c r="B1" s="656"/>
      <c r="C1" s="656"/>
      <c r="D1" s="116"/>
    </row>
    <row r="2" spans="1:4" s="21" customFormat="1" ht="15" customHeight="1">
      <c r="A2" s="351"/>
      <c r="B2" s="152" t="s">
        <v>109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70.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1" customHeight="1">
      <c r="A6" s="206"/>
      <c r="B6" s="263" t="s">
        <v>96</v>
      </c>
      <c r="C6" s="238"/>
      <c r="D6" s="46"/>
    </row>
    <row r="7" spans="1:4" s="41" customFormat="1" ht="17.25" customHeight="1">
      <c r="A7" s="39">
        <v>1</v>
      </c>
      <c r="B7" s="212" t="s">
        <v>205</v>
      </c>
      <c r="C7" s="165">
        <v>607335.4183587922</v>
      </c>
      <c r="D7" s="46"/>
    </row>
    <row r="8" spans="1:4" s="34" customFormat="1" ht="12.7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56688.414358792186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46258.914358792186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6221.08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1474.89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549.89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139069.38199999998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76520.95199999999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61853.65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594.78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57744.369999999995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32049.190000000002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25442.179999999997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253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83705.832000000024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6.5" customHeight="1">
      <c r="A31" s="94" t="s">
        <v>50</v>
      </c>
      <c r="B31" s="295" t="s">
        <v>49</v>
      </c>
      <c r="C31" s="282">
        <v>251638.18000000005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140518.22400000005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7395.6960000000008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103724.26000000001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5041.7999999999993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82433.460000000006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7168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18489.240000000002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27155.300000000003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12078.470000000001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4773.12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69.92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0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2160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5075.43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6421.9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6421.9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1844.31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4577.59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8654.93</v>
      </c>
      <c r="D59" s="362"/>
    </row>
    <row r="60" spans="1:4" s="41" customFormat="1" ht="13.5" customHeight="1">
      <c r="A60" s="39" t="s">
        <v>354</v>
      </c>
      <c r="B60" s="212" t="s">
        <v>377</v>
      </c>
      <c r="C60" s="46">
        <v>68914.44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35297.64</v>
      </c>
      <c r="D61" s="98"/>
    </row>
    <row r="62" spans="1:4" s="42" customFormat="1" ht="15.75" customHeight="1">
      <c r="A62" s="51" t="s">
        <v>361</v>
      </c>
      <c r="B62" s="79" t="s">
        <v>279</v>
      </c>
      <c r="C62" s="46">
        <v>711547.49835879228</v>
      </c>
      <c r="D62" s="46"/>
    </row>
    <row r="63" spans="1:4" s="42" customFormat="1" ht="15.75" customHeight="1">
      <c r="A63" s="51" t="s">
        <v>362</v>
      </c>
      <c r="B63" s="79" t="s">
        <v>99</v>
      </c>
      <c r="C63" s="46">
        <v>27155.300000000003</v>
      </c>
      <c r="D63" s="386"/>
    </row>
    <row r="64" spans="1:4" s="42" customFormat="1" ht="27" customHeight="1">
      <c r="A64" s="43" t="s">
        <v>364</v>
      </c>
      <c r="B64" s="347" t="s">
        <v>235</v>
      </c>
      <c r="C64" s="92"/>
      <c r="D64" s="386"/>
    </row>
    <row r="65" spans="1:4" s="42" customFormat="1" ht="23.25" customHeight="1" thickBot="1">
      <c r="A65" s="51" t="s">
        <v>365</v>
      </c>
      <c r="B65" s="227" t="s">
        <v>218</v>
      </c>
      <c r="C65" s="257">
        <v>738702.79835879232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103150</v>
      </c>
      <c r="D66" s="386"/>
    </row>
    <row r="67" spans="1:4" s="41" customFormat="1" ht="19.5" customHeight="1">
      <c r="A67" s="43" t="s">
        <v>367</v>
      </c>
      <c r="B67" s="229" t="s">
        <v>71</v>
      </c>
      <c r="C67" s="336">
        <v>773215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773215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20.25" customHeight="1" thickBot="1">
      <c r="A70" s="43" t="s">
        <v>368</v>
      </c>
      <c r="B70" s="229" t="s">
        <v>74</v>
      </c>
      <c r="C70" s="336">
        <v>747373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747373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30.75" customHeight="1" thickBot="1">
      <c r="A73" s="39" t="s">
        <v>369</v>
      </c>
      <c r="B73" s="230" t="s">
        <v>350</v>
      </c>
      <c r="C73" s="169">
        <v>111820.20164120768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1069865</v>
      </c>
      <c r="D75" s="424"/>
    </row>
    <row r="76" spans="1:4" s="10" customFormat="1" ht="12" customHeight="1">
      <c r="A76" s="235"/>
      <c r="B76" s="6" t="s">
        <v>378</v>
      </c>
      <c r="C76" s="283">
        <v>653164</v>
      </c>
      <c r="D76" s="358"/>
    </row>
    <row r="77" spans="1:4" s="10" customFormat="1" ht="12" customHeight="1">
      <c r="A77" s="235"/>
      <c r="B77" s="6" t="s">
        <v>379</v>
      </c>
      <c r="C77" s="283">
        <v>69928</v>
      </c>
      <c r="D77" s="358">
        <v>-8300</v>
      </c>
    </row>
    <row r="78" spans="1:4" s="10" customFormat="1" ht="12" customHeight="1">
      <c r="A78" s="235"/>
      <c r="B78" s="6" t="s">
        <v>380</v>
      </c>
      <c r="C78" s="283">
        <v>248224</v>
      </c>
      <c r="D78" s="358">
        <v>16244</v>
      </c>
    </row>
    <row r="79" spans="1:4" s="10" customFormat="1" ht="12" customHeight="1">
      <c r="A79" s="235"/>
      <c r="B79" s="6" t="s">
        <v>280</v>
      </c>
      <c r="C79" s="283">
        <v>1513</v>
      </c>
      <c r="D79" s="358"/>
    </row>
    <row r="80" spans="1:4" s="10" customFormat="1" ht="12" customHeight="1">
      <c r="A80" s="235"/>
      <c r="B80" s="6" t="s">
        <v>381</v>
      </c>
      <c r="C80" s="283">
        <v>97036</v>
      </c>
      <c r="D80" s="358">
        <v>-8363</v>
      </c>
    </row>
    <row r="81" spans="1:5" s="49" customFormat="1" ht="16.5" customHeight="1">
      <c r="A81" s="340"/>
      <c r="B81" s="154" t="s">
        <v>281</v>
      </c>
      <c r="C81" s="46">
        <v>1843080</v>
      </c>
      <c r="D81" s="369"/>
    </row>
    <row r="82" spans="1:5" s="10" customFormat="1" ht="5.25" customHeight="1">
      <c r="A82" s="235"/>
      <c r="B82" s="6"/>
      <c r="C82" s="31"/>
      <c r="D82" s="358"/>
    </row>
    <row r="83" spans="1:5" s="49" customFormat="1" ht="15.75" customHeight="1">
      <c r="A83" s="341"/>
      <c r="B83" s="104" t="s">
        <v>351</v>
      </c>
      <c r="C83" s="31">
        <v>1021000</v>
      </c>
      <c r="D83" s="369"/>
    </row>
    <row r="84" spans="1:5" s="10" customFormat="1" ht="12" customHeight="1">
      <c r="A84" s="235"/>
      <c r="B84" s="6" t="s">
        <v>378</v>
      </c>
      <c r="C84" s="283">
        <v>630271</v>
      </c>
      <c r="D84" s="358"/>
    </row>
    <row r="85" spans="1:5" s="10" customFormat="1" ht="12" customHeight="1">
      <c r="A85" s="235"/>
      <c r="B85" s="6" t="s">
        <v>379</v>
      </c>
      <c r="C85" s="283">
        <v>65911</v>
      </c>
      <c r="D85" s="358"/>
    </row>
    <row r="86" spans="1:5" s="10" customFormat="1" ht="12" customHeight="1">
      <c r="A86" s="235"/>
      <c r="B86" s="6" t="s">
        <v>380</v>
      </c>
      <c r="C86" s="283">
        <v>230693</v>
      </c>
      <c r="D86" s="358"/>
    </row>
    <row r="87" spans="1:5" s="10" customFormat="1" ht="12" customHeight="1">
      <c r="A87" s="235"/>
      <c r="B87" s="6" t="s">
        <v>280</v>
      </c>
      <c r="C87" s="283">
        <v>1513</v>
      </c>
      <c r="D87" s="358"/>
    </row>
    <row r="88" spans="1:5" s="10" customFormat="1" ht="12" customHeight="1">
      <c r="A88" s="235"/>
      <c r="B88" s="6" t="s">
        <v>381</v>
      </c>
      <c r="C88" s="283">
        <v>92612</v>
      </c>
      <c r="D88" s="358"/>
    </row>
    <row r="89" spans="1:5" s="49" customFormat="1" ht="17.25" customHeight="1">
      <c r="A89" s="340"/>
      <c r="B89" s="154" t="s">
        <v>282</v>
      </c>
      <c r="C89" s="46">
        <v>1768373</v>
      </c>
      <c r="D89" s="369"/>
      <c r="E89" s="276"/>
    </row>
    <row r="90" spans="1:5" s="10" customFormat="1" ht="12" customHeight="1">
      <c r="A90" s="235"/>
      <c r="B90" s="15" t="s">
        <v>283</v>
      </c>
      <c r="C90" s="174">
        <v>0.95946621958894895</v>
      </c>
      <c r="D90" s="358"/>
    </row>
    <row r="91" spans="1:5" s="9" customFormat="1" ht="15.95" customHeight="1">
      <c r="A91" s="342"/>
      <c r="B91" s="154" t="s">
        <v>73</v>
      </c>
      <c r="C91" s="75">
        <v>74707</v>
      </c>
      <c r="D91" s="425"/>
    </row>
    <row r="92" spans="1:5" s="10" customFormat="1" ht="15.95" customHeight="1">
      <c r="A92" s="235"/>
      <c r="B92" s="226" t="s">
        <v>272</v>
      </c>
      <c r="C92" s="86">
        <v>48865</v>
      </c>
      <c r="D92" s="358"/>
    </row>
    <row r="93" spans="1:5" s="10" customFormat="1" ht="15.95" customHeight="1">
      <c r="A93" s="235"/>
      <c r="B93" s="226" t="s">
        <v>271</v>
      </c>
      <c r="C93" s="87">
        <v>25842</v>
      </c>
      <c r="D93" s="358"/>
    </row>
    <row r="94" spans="1:5" s="10" customFormat="1" ht="15.95" customHeight="1">
      <c r="A94" s="235"/>
      <c r="B94" s="298" t="s">
        <v>213</v>
      </c>
      <c r="C94" s="87"/>
      <c r="D94" s="260"/>
    </row>
    <row r="95" spans="1:5" s="10" customFormat="1" ht="15.95" customHeight="1">
      <c r="A95" s="235"/>
      <c r="B95" s="58" t="s">
        <v>210</v>
      </c>
      <c r="C95" s="87"/>
      <c r="D95" s="260"/>
    </row>
    <row r="96" spans="1:5" s="10" customFormat="1" ht="15.95" customHeight="1">
      <c r="A96" s="235"/>
      <c r="B96" s="14" t="s">
        <v>208</v>
      </c>
      <c r="C96" s="283">
        <v>2361</v>
      </c>
      <c r="D96" s="260"/>
    </row>
    <row r="97" spans="1:9" s="10" customFormat="1" ht="15.95" customHeight="1" thickBot="1">
      <c r="A97" s="235"/>
      <c r="B97" s="14" t="s">
        <v>209</v>
      </c>
      <c r="C97" s="303">
        <v>16244</v>
      </c>
      <c r="D97" s="260"/>
    </row>
    <row r="98" spans="1:9" s="17" customFormat="1" ht="15.95" customHeight="1">
      <c r="A98" s="341"/>
      <c r="B98" s="171" t="s">
        <v>212</v>
      </c>
      <c r="C98" s="299">
        <v>18605</v>
      </c>
      <c r="D98" s="417"/>
    </row>
    <row r="99" spans="1:9" s="10" customFormat="1" ht="15.95" customHeight="1">
      <c r="A99" s="235"/>
      <c r="B99" s="6" t="s">
        <v>211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2151</v>
      </c>
      <c r="D100" s="260"/>
    </row>
    <row r="101" spans="1:9" s="10" customFormat="1" ht="15.95" customHeight="1" thickBot="1">
      <c r="A101" s="235"/>
      <c r="B101" s="14" t="s">
        <v>209</v>
      </c>
      <c r="C101" s="303">
        <v>15412</v>
      </c>
      <c r="D101" s="260"/>
    </row>
    <row r="102" spans="1:9" s="17" customFormat="1" ht="15.95" customHeight="1">
      <c r="A102" s="341"/>
      <c r="B102" s="171" t="s">
        <v>212</v>
      </c>
      <c r="C102" s="299">
        <v>17563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352"/>
      <c r="B104" s="110"/>
      <c r="C104" s="109"/>
      <c r="D104" s="240"/>
      <c r="E104" s="129"/>
      <c r="F104" s="697" t="str">
        <f>+B2</f>
        <v xml:space="preserve"> ул. Чепецкая, д. 5</v>
      </c>
      <c r="G104" s="697"/>
      <c r="H104" s="697"/>
      <c r="I104" s="129"/>
    </row>
    <row r="105" spans="1:9" s="68" customFormat="1" ht="19.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8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9"/>
      <c r="B107" s="111"/>
      <c r="C107" s="111"/>
      <c r="D107" s="241"/>
      <c r="E107" s="699" t="s">
        <v>178</v>
      </c>
      <c r="F107" s="700"/>
      <c r="G107" s="700"/>
      <c r="H107" s="700"/>
      <c r="I107" s="701"/>
    </row>
    <row r="108" spans="1:9" s="68" customFormat="1" ht="15" customHeight="1">
      <c r="A108" s="241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41"/>
      <c r="B109" s="111"/>
      <c r="C109" s="111"/>
      <c r="D109" s="241"/>
      <c r="E109" s="693" t="s">
        <v>179</v>
      </c>
      <c r="F109" s="694"/>
      <c r="G109" s="694"/>
      <c r="H109" s="694"/>
      <c r="I109" s="695"/>
    </row>
    <row r="110" spans="1:9" s="68" customFormat="1" ht="15" customHeight="1">
      <c r="A110" s="241"/>
      <c r="B110" s="111"/>
      <c r="C110" s="111"/>
      <c r="D110" s="241"/>
      <c r="E110" s="693" t="s">
        <v>267</v>
      </c>
      <c r="F110" s="694"/>
      <c r="G110" s="694"/>
      <c r="H110" s="694"/>
      <c r="I110" s="695"/>
    </row>
    <row r="111" spans="1:9" s="68" customFormat="1" ht="15" customHeight="1">
      <c r="A111" s="241"/>
      <c r="B111" s="111"/>
      <c r="C111" s="111"/>
      <c r="D111" s="241"/>
      <c r="E111" s="693" t="s">
        <v>268</v>
      </c>
      <c r="F111" s="694"/>
      <c r="G111" s="694"/>
      <c r="H111" s="694"/>
      <c r="I111" s="695"/>
    </row>
    <row r="112" spans="1:9" s="68" customFormat="1" ht="15" customHeight="1">
      <c r="A112" s="250"/>
      <c r="B112" s="111"/>
      <c r="C112" s="111"/>
      <c r="D112" s="241"/>
      <c r="E112" s="693" t="s">
        <v>269</v>
      </c>
      <c r="F112" s="694"/>
      <c r="G112" s="694"/>
      <c r="H112" s="694"/>
      <c r="I112" s="695"/>
    </row>
    <row r="113" spans="1:9" s="68" customFormat="1" ht="15" customHeight="1">
      <c r="A113" s="250"/>
      <c r="B113" s="111"/>
      <c r="C113" s="111"/>
      <c r="D113" s="241"/>
      <c r="E113" s="693" t="s">
        <v>180</v>
      </c>
      <c r="F113" s="694"/>
      <c r="G113" s="694"/>
      <c r="H113" s="694"/>
      <c r="I113" s="695"/>
    </row>
    <row r="114" spans="1:9" s="68" customFormat="1" ht="15" customHeight="1">
      <c r="A114" s="250"/>
      <c r="B114" s="241"/>
      <c r="C114" s="111"/>
      <c r="D114" s="241"/>
      <c r="E114" s="693" t="s">
        <v>107</v>
      </c>
      <c r="F114" s="694"/>
      <c r="G114" s="694"/>
      <c r="H114" s="694"/>
      <c r="I114" s="695"/>
    </row>
    <row r="115" spans="1:9" s="49" customFormat="1" ht="15" customHeight="1">
      <c r="A115" s="353"/>
      <c r="B115" s="259"/>
      <c r="C115" s="109"/>
      <c r="D115" s="240"/>
      <c r="E115" s="693" t="s">
        <v>112</v>
      </c>
      <c r="F115" s="694"/>
      <c r="G115" s="694"/>
      <c r="H115" s="694"/>
      <c r="I115" s="695"/>
    </row>
    <row r="116" spans="1:9" ht="15" customHeight="1" thickBot="1">
      <c r="A116" s="354"/>
      <c r="B116" s="116"/>
      <c r="C116" s="116"/>
      <c r="D116" s="116"/>
      <c r="E116" s="686" t="s">
        <v>384</v>
      </c>
      <c r="F116" s="687"/>
      <c r="G116" s="687"/>
      <c r="H116" s="687"/>
      <c r="I116" s="688"/>
    </row>
    <row r="117" spans="1:9" s="7" customFormat="1" ht="15" customHeight="1">
      <c r="A117" s="663"/>
      <c r="B117" s="663"/>
      <c r="C117" s="85"/>
      <c r="D117" s="251"/>
      <c r="E117" s="119"/>
      <c r="F117" s="101"/>
      <c r="G117" s="118"/>
      <c r="H117" s="118"/>
      <c r="I117" s="118"/>
    </row>
    <row r="118" spans="1:9" s="7" customFormat="1" ht="15" customHeight="1" thickBot="1">
      <c r="A118" s="664"/>
      <c r="B118" s="664"/>
      <c r="C118" s="85"/>
      <c r="D118" s="251"/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2</v>
      </c>
      <c r="F121" s="718">
        <v>5</v>
      </c>
      <c r="G121" s="719"/>
      <c r="H121" s="655">
        <v>11878.6</v>
      </c>
      <c r="I121" s="644"/>
    </row>
    <row r="122" spans="1:9">
      <c r="E122" s="69">
        <v>13</v>
      </c>
      <c r="F122" s="671">
        <v>3</v>
      </c>
      <c r="G122" s="671"/>
      <c r="H122" s="659">
        <v>8722.68</v>
      </c>
      <c r="I122" s="639"/>
    </row>
    <row r="123" spans="1:9">
      <c r="E123" s="77" t="s">
        <v>181</v>
      </c>
      <c r="F123" s="629">
        <v>30</v>
      </c>
      <c r="G123" s="653"/>
      <c r="H123" s="659">
        <v>31963.15</v>
      </c>
      <c r="I123" s="639"/>
    </row>
    <row r="124" spans="1:9">
      <c r="E124" s="69">
        <v>19</v>
      </c>
      <c r="F124" s="629">
        <v>47</v>
      </c>
      <c r="G124" s="653"/>
      <c r="H124" s="659">
        <v>170207.31</v>
      </c>
      <c r="I124" s="639"/>
    </row>
    <row r="125" spans="1:9">
      <c r="E125" s="69">
        <v>34</v>
      </c>
      <c r="F125" s="629">
        <v>9</v>
      </c>
      <c r="G125" s="653"/>
      <c r="H125" s="659">
        <v>19961.88</v>
      </c>
      <c r="I125" s="639"/>
    </row>
    <row r="126" spans="1:9">
      <c r="E126" s="69">
        <v>45</v>
      </c>
      <c r="F126" s="657">
        <v>5</v>
      </c>
      <c r="G126" s="658"/>
      <c r="H126" s="659">
        <v>8722.8700000000008</v>
      </c>
      <c r="I126" s="639"/>
    </row>
    <row r="127" spans="1:9">
      <c r="E127" s="69">
        <v>46</v>
      </c>
      <c r="F127" s="657">
        <v>34</v>
      </c>
      <c r="G127" s="658"/>
      <c r="H127" s="659">
        <v>76649.490000000005</v>
      </c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328105.98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8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103150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773215</v>
      </c>
      <c r="G138" s="159">
        <f>+C70</f>
        <v>747373</v>
      </c>
      <c r="H138" s="159">
        <f>+C65</f>
        <v>738702.79835879232</v>
      </c>
      <c r="I138" s="160">
        <f>+G138-H138</f>
        <v>8670.2016412076773</v>
      </c>
    </row>
    <row r="139" spans="5:9" ht="15.95" customHeight="1">
      <c r="E139" s="188" t="s">
        <v>306</v>
      </c>
      <c r="F139" s="189"/>
      <c r="G139" s="156">
        <f>+G138/F138</f>
        <v>0.96657850662493616</v>
      </c>
      <c r="H139" s="156">
        <f>+H138/F138</f>
        <v>0.95536532317504486</v>
      </c>
      <c r="I139" s="64"/>
    </row>
    <row r="140" spans="5:9" ht="15.95" customHeight="1">
      <c r="E140" s="124" t="s">
        <v>78</v>
      </c>
      <c r="F140" s="161">
        <f>+C75</f>
        <v>1069865</v>
      </c>
      <c r="G140" s="161">
        <f>+C83</f>
        <v>1021000</v>
      </c>
      <c r="H140" s="161">
        <f>+F140-D76-D77-D78-D80</f>
        <v>1070284</v>
      </c>
      <c r="I140" s="160">
        <f>+G140-H140</f>
        <v>-49284</v>
      </c>
    </row>
    <row r="141" spans="5:9" ht="15.95" customHeight="1" thickBot="1">
      <c r="E141" s="190" t="s">
        <v>306</v>
      </c>
      <c r="F141" s="191"/>
      <c r="G141" s="157">
        <f>+G140/F140</f>
        <v>0.95432601309511012</v>
      </c>
      <c r="H141" s="157">
        <f>+H140/G140</f>
        <v>1.0482703232125368</v>
      </c>
      <c r="I141" s="158"/>
    </row>
    <row r="142" spans="5:9" ht="15.95" customHeight="1" thickBot="1">
      <c r="E142" s="147" t="s">
        <v>308</v>
      </c>
      <c r="F142" s="162">
        <f>+F140+F138</f>
        <v>1843080</v>
      </c>
      <c r="G142" s="162">
        <f>+G140+G138</f>
        <v>1768373</v>
      </c>
      <c r="H142" s="162">
        <f>+H140+H138</f>
        <v>1808986.7983587924</v>
      </c>
      <c r="I142" s="196">
        <f>+I140+I138</f>
        <v>-40613.798358792323</v>
      </c>
    </row>
    <row r="143" spans="5:9" ht="15.95" customHeight="1" thickBot="1">
      <c r="E143" s="625" t="s">
        <v>306</v>
      </c>
      <c r="F143" s="626"/>
      <c r="G143" s="149">
        <f>+G142/F142</f>
        <v>0.95946621958894895</v>
      </c>
      <c r="H143" s="149">
        <f>+H142/G142</f>
        <v>1.0229667600437196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62536.201641207677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64336.201641207677</v>
      </c>
    </row>
  </sheetData>
  <mergeCells count="47">
    <mergeCell ref="E103:I103"/>
    <mergeCell ref="F104:H104"/>
    <mergeCell ref="H126:I126"/>
    <mergeCell ref="F124:G124"/>
    <mergeCell ref="H124:I124"/>
    <mergeCell ref="A3:B3"/>
    <mergeCell ref="E108:I108"/>
    <mergeCell ref="A117:B117"/>
    <mergeCell ref="A118:B118"/>
    <mergeCell ref="E116:I116"/>
    <mergeCell ref="E109:I109"/>
    <mergeCell ref="E110:I110"/>
    <mergeCell ref="E105:I105"/>
    <mergeCell ref="E107:I107"/>
    <mergeCell ref="E112:I112"/>
    <mergeCell ref="E113:I113"/>
    <mergeCell ref="E111:I111"/>
    <mergeCell ref="E114:I114"/>
    <mergeCell ref="E115:I115"/>
    <mergeCell ref="F121:G121"/>
    <mergeCell ref="F123:G123"/>
    <mergeCell ref="H123:I123"/>
    <mergeCell ref="H122:I122"/>
    <mergeCell ref="H121:I121"/>
    <mergeCell ref="F120:G120"/>
    <mergeCell ref="H120:I120"/>
    <mergeCell ref="E119:I119"/>
    <mergeCell ref="A1:C1"/>
    <mergeCell ref="E143:F143"/>
    <mergeCell ref="H129:I129"/>
    <mergeCell ref="F125:G125"/>
    <mergeCell ref="H125:I125"/>
    <mergeCell ref="F126:G126"/>
    <mergeCell ref="F127:G127"/>
    <mergeCell ref="H127:I127"/>
    <mergeCell ref="H128:I128"/>
    <mergeCell ref="F122:G122"/>
    <mergeCell ref="E146:H146"/>
    <mergeCell ref="E147:H147"/>
    <mergeCell ref="E144:H144"/>
    <mergeCell ref="F128:G128"/>
    <mergeCell ref="F129:G129"/>
    <mergeCell ref="F130:G130"/>
    <mergeCell ref="H130:I130"/>
    <mergeCell ref="H131:I131"/>
    <mergeCell ref="E134:I134"/>
    <mergeCell ref="E136:H136"/>
  </mergeCells>
  <phoneticPr fontId="11" type="noConversion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35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3.5703125" customWidth="1"/>
    <col min="4" max="4" width="11.85546875" style="32" customWidth="1"/>
    <col min="5" max="8" width="16.7109375" customWidth="1"/>
    <col min="9" max="9" width="12.7109375" customWidth="1"/>
  </cols>
  <sheetData>
    <row r="1" spans="1:4" s="2" customFormat="1" ht="18.75" customHeight="1">
      <c r="A1" s="656" t="s">
        <v>385</v>
      </c>
      <c r="B1" s="656"/>
      <c r="C1" s="656"/>
      <c r="D1" s="116"/>
    </row>
    <row r="2" spans="1:4" s="2" customFormat="1" ht="15" customHeight="1">
      <c r="A2" s="351"/>
      <c r="B2" s="152" t="s">
        <v>113</v>
      </c>
      <c r="D2" s="116"/>
    </row>
    <row r="3" spans="1:4" s="2" customFormat="1" ht="15" customHeight="1">
      <c r="A3" s="696" t="s">
        <v>372</v>
      </c>
      <c r="B3" s="696"/>
      <c r="D3" s="116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69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7.25" customHeight="1">
      <c r="A6" s="206"/>
      <c r="B6" s="263" t="s">
        <v>96</v>
      </c>
      <c r="C6" s="238"/>
      <c r="D6" s="46"/>
    </row>
    <row r="7" spans="1:4" s="41" customFormat="1" ht="18" customHeight="1">
      <c r="A7" s="39">
        <v>1</v>
      </c>
      <c r="B7" s="212" t="s">
        <v>205</v>
      </c>
      <c r="C7" s="165">
        <v>618617.30123865569</v>
      </c>
      <c r="D7" s="46"/>
    </row>
    <row r="8" spans="1:4" s="34" customFormat="1" ht="9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57332.44723865579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46277.307238655791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6932.2800000000007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1381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558.22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142458.038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82841.368000000017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58914.989999999991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601.68000000000006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65425.569999999992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18802.509999999998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46523.06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100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83938.895999999993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250921.62999999998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140909.47199999998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7416.2879999999986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102595.87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5043.7999999999993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13326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77053.069999999992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7173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18540.719999999994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29136.216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3387.8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139.84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93.89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2160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994.06999999999994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11810.25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11810.25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1765.3000000000002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688.6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3355.95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6000.4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13938.166000000001</v>
      </c>
      <c r="D59" s="362"/>
    </row>
    <row r="60" spans="1:4" s="41" customFormat="1" ht="12.95" customHeight="1">
      <c r="A60" s="39" t="s">
        <v>354</v>
      </c>
      <c r="B60" s="212" t="s">
        <v>377</v>
      </c>
      <c r="C60" s="46">
        <v>69106.319999999992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35395.920000000006</v>
      </c>
      <c r="D61" s="98"/>
    </row>
    <row r="62" spans="1:4" s="42" customFormat="1" ht="16.5" customHeight="1">
      <c r="A62" s="51" t="s">
        <v>361</v>
      </c>
      <c r="B62" s="79" t="s">
        <v>279</v>
      </c>
      <c r="C62" s="46">
        <v>723119.54123865569</v>
      </c>
      <c r="D62" s="46"/>
    </row>
    <row r="63" spans="1:4" s="42" customFormat="1" ht="15.75" customHeight="1">
      <c r="A63" s="51" t="s">
        <v>362</v>
      </c>
      <c r="B63" s="79" t="s">
        <v>99</v>
      </c>
      <c r="C63" s="46">
        <v>29136.216</v>
      </c>
      <c r="D63" s="386"/>
    </row>
    <row r="64" spans="1:4" s="42" customFormat="1" ht="13.5" customHeight="1">
      <c r="A64" s="43" t="s">
        <v>364</v>
      </c>
      <c r="B64" s="347" t="s">
        <v>235</v>
      </c>
      <c r="C64" s="92"/>
      <c r="D64" s="386"/>
    </row>
    <row r="65" spans="1:4" s="42" customFormat="1" ht="22.5" customHeight="1" thickBot="1">
      <c r="A65" s="51" t="s">
        <v>365</v>
      </c>
      <c r="B65" s="227" t="s">
        <v>218</v>
      </c>
      <c r="C65" s="257">
        <v>752255.7572386557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4780</v>
      </c>
      <c r="D66" s="386"/>
    </row>
    <row r="67" spans="1:4" s="41" customFormat="1" ht="15" customHeight="1">
      <c r="A67" s="43" t="s">
        <v>367</v>
      </c>
      <c r="B67" s="229" t="s">
        <v>71</v>
      </c>
      <c r="C67" s="336">
        <v>775400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775400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21" customHeight="1" thickBot="1">
      <c r="A70" s="43" t="s">
        <v>368</v>
      </c>
      <c r="B70" s="229" t="s">
        <v>74</v>
      </c>
      <c r="C70" s="336">
        <v>732212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732212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30.75" customHeight="1" thickBot="1">
      <c r="A73" s="39" t="s">
        <v>369</v>
      </c>
      <c r="B73" s="230" t="s">
        <v>350</v>
      </c>
      <c r="C73" s="169">
        <v>-15263.7572386557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1170236</v>
      </c>
      <c r="D75" s="424"/>
    </row>
    <row r="76" spans="1:4" s="10" customFormat="1" ht="12" customHeight="1">
      <c r="A76" s="235"/>
      <c r="B76" s="6" t="s">
        <v>378</v>
      </c>
      <c r="C76" s="283">
        <v>655010</v>
      </c>
      <c r="D76" s="358"/>
    </row>
    <row r="77" spans="1:4" s="10" customFormat="1" ht="12" customHeight="1">
      <c r="A77" s="235"/>
      <c r="B77" s="6" t="s">
        <v>379</v>
      </c>
      <c r="C77" s="283">
        <v>82026</v>
      </c>
      <c r="D77" s="358">
        <v>-810</v>
      </c>
    </row>
    <row r="78" spans="1:4" s="10" customFormat="1" ht="12" customHeight="1">
      <c r="A78" s="235"/>
      <c r="B78" s="6" t="s">
        <v>380</v>
      </c>
      <c r="C78" s="283">
        <v>308970</v>
      </c>
      <c r="D78" s="358">
        <v>16227</v>
      </c>
    </row>
    <row r="79" spans="1:4" s="10" customFormat="1" ht="12" customHeight="1">
      <c r="A79" s="235"/>
      <c r="B79" s="6" t="s">
        <v>280</v>
      </c>
      <c r="C79" s="283">
        <v>3048</v>
      </c>
      <c r="D79" s="358"/>
    </row>
    <row r="80" spans="1:4" s="10" customFormat="1" ht="12" customHeight="1">
      <c r="A80" s="235"/>
      <c r="B80" s="6" t="s">
        <v>381</v>
      </c>
      <c r="C80" s="283">
        <v>121182</v>
      </c>
      <c r="D80" s="358">
        <v>1480</v>
      </c>
    </row>
    <row r="81" spans="1:4" s="49" customFormat="1" ht="16.5" customHeight="1">
      <c r="A81" s="340"/>
      <c r="B81" s="154" t="s">
        <v>281</v>
      </c>
      <c r="C81" s="46">
        <v>1945636</v>
      </c>
      <c r="D81" s="369"/>
    </row>
    <row r="82" spans="1:4" s="10" customFormat="1" ht="5.25" customHeight="1">
      <c r="A82" s="235"/>
      <c r="B82" s="6"/>
      <c r="C82" s="31"/>
      <c r="D82" s="358"/>
    </row>
    <row r="83" spans="1:4" s="49" customFormat="1" ht="15.75" customHeight="1">
      <c r="A83" s="341"/>
      <c r="B83" s="104" t="s">
        <v>351</v>
      </c>
      <c r="C83" s="31">
        <v>1103758</v>
      </c>
      <c r="D83" s="369"/>
    </row>
    <row r="84" spans="1:4" s="10" customFormat="1" ht="12" customHeight="1">
      <c r="A84" s="235"/>
      <c r="B84" s="6" t="s">
        <v>378</v>
      </c>
      <c r="C84" s="283">
        <v>618040</v>
      </c>
      <c r="D84" s="358"/>
    </row>
    <row r="85" spans="1:4" s="10" customFormat="1" ht="12" customHeight="1">
      <c r="A85" s="235"/>
      <c r="B85" s="6" t="s">
        <v>379</v>
      </c>
      <c r="C85" s="283">
        <v>78010</v>
      </c>
      <c r="D85" s="358"/>
    </row>
    <row r="86" spans="1:4" s="10" customFormat="1" ht="12" customHeight="1">
      <c r="A86" s="235"/>
      <c r="B86" s="6" t="s">
        <v>380</v>
      </c>
      <c r="C86" s="283">
        <v>291052</v>
      </c>
      <c r="D86" s="358"/>
    </row>
    <row r="87" spans="1:4" s="10" customFormat="1" ht="12" customHeight="1">
      <c r="A87" s="235"/>
      <c r="B87" s="6" t="s">
        <v>280</v>
      </c>
      <c r="C87" s="283">
        <v>1710</v>
      </c>
      <c r="D87" s="358"/>
    </row>
    <row r="88" spans="1:4" s="10" customFormat="1" ht="12" customHeight="1">
      <c r="A88" s="235"/>
      <c r="B88" s="6" t="s">
        <v>381</v>
      </c>
      <c r="C88" s="283">
        <v>114946</v>
      </c>
      <c r="D88" s="358"/>
    </row>
    <row r="89" spans="1:4" s="49" customFormat="1" ht="17.25" customHeight="1">
      <c r="A89" s="340"/>
      <c r="B89" s="154" t="s">
        <v>282</v>
      </c>
      <c r="C89" s="46">
        <v>1835970</v>
      </c>
      <c r="D89" s="369"/>
    </row>
    <row r="90" spans="1:4" s="10" customFormat="1" ht="12" customHeight="1">
      <c r="A90" s="235"/>
      <c r="B90" s="15" t="s">
        <v>283</v>
      </c>
      <c r="C90" s="174">
        <v>0.94363488340059498</v>
      </c>
      <c r="D90" s="358"/>
    </row>
    <row r="91" spans="1:4" s="9" customFormat="1" ht="15.95" customHeight="1">
      <c r="A91" s="342"/>
      <c r="B91" s="154" t="s">
        <v>73</v>
      </c>
      <c r="C91" s="75">
        <v>109666</v>
      </c>
      <c r="D91" s="425"/>
    </row>
    <row r="92" spans="1:4" s="10" customFormat="1" ht="15.95" customHeight="1">
      <c r="A92" s="235"/>
      <c r="B92" s="226" t="s">
        <v>272</v>
      </c>
      <c r="C92" s="86">
        <v>66478</v>
      </c>
      <c r="D92" s="358"/>
    </row>
    <row r="93" spans="1:4" s="10" customFormat="1" ht="15.95" customHeight="1">
      <c r="A93" s="235"/>
      <c r="B93" s="226" t="s">
        <v>271</v>
      </c>
      <c r="C93" s="87">
        <v>43188</v>
      </c>
      <c r="D93" s="358"/>
    </row>
    <row r="94" spans="1:4" s="10" customFormat="1" ht="15.95" customHeight="1">
      <c r="A94" s="235"/>
      <c r="B94" s="298" t="s">
        <v>213</v>
      </c>
      <c r="C94" s="87"/>
      <c r="D94" s="260"/>
    </row>
    <row r="95" spans="1:4" s="10" customFormat="1" ht="15.95" customHeight="1">
      <c r="A95" s="235"/>
      <c r="B95" s="58" t="s">
        <v>386</v>
      </c>
      <c r="C95" s="87"/>
      <c r="D95" s="260"/>
    </row>
    <row r="96" spans="1:4" s="10" customFormat="1" ht="15.95" customHeight="1">
      <c r="A96" s="235"/>
      <c r="B96" s="14" t="s">
        <v>208</v>
      </c>
      <c r="C96" s="283">
        <v>1261</v>
      </c>
      <c r="D96" s="260"/>
    </row>
    <row r="97" spans="1:9" s="10" customFormat="1" ht="15.95" customHeight="1" thickBot="1">
      <c r="A97" s="235"/>
      <c r="B97" s="14" t="s">
        <v>209</v>
      </c>
      <c r="C97" s="303">
        <v>16226</v>
      </c>
      <c r="D97" s="260"/>
    </row>
    <row r="98" spans="1:9" s="17" customFormat="1" ht="15.95" customHeight="1">
      <c r="A98" s="341"/>
      <c r="B98" s="171" t="s">
        <v>212</v>
      </c>
      <c r="C98" s="299">
        <v>17487</v>
      </c>
      <c r="D98" s="417"/>
    </row>
    <row r="99" spans="1:9" s="10" customFormat="1" ht="15.95" customHeight="1">
      <c r="A99" s="235"/>
      <c r="B99" s="6" t="s">
        <v>387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1236</v>
      </c>
      <c r="D100" s="260"/>
    </row>
    <row r="101" spans="1:9" s="10" customFormat="1" ht="15.95" customHeight="1" thickBot="1">
      <c r="A101" s="235"/>
      <c r="B101" s="14" t="s">
        <v>209</v>
      </c>
      <c r="C101" s="303">
        <v>15179</v>
      </c>
      <c r="D101" s="260"/>
    </row>
    <row r="102" spans="1:9" s="17" customFormat="1" ht="15.95" customHeight="1">
      <c r="A102" s="341"/>
      <c r="B102" s="171" t="s">
        <v>212</v>
      </c>
      <c r="C102" s="299">
        <v>16415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352"/>
      <c r="B104" s="110"/>
      <c r="C104" s="109"/>
      <c r="D104" s="240"/>
      <c r="E104" s="129"/>
      <c r="F104" s="697" t="str">
        <f>+B2</f>
        <v xml:space="preserve"> ул. Чепецкая, д. 5а</v>
      </c>
      <c r="G104" s="697"/>
      <c r="H104" s="697"/>
      <c r="I104" s="129"/>
    </row>
    <row r="105" spans="1:9" s="68" customFormat="1" ht="14.2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14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4.25" customHeight="1">
      <c r="A107" s="241"/>
      <c r="B107" s="111"/>
      <c r="C107" s="111"/>
      <c r="D107" s="241"/>
      <c r="E107" s="699" t="s">
        <v>182</v>
      </c>
      <c r="F107" s="700"/>
      <c r="G107" s="700"/>
      <c r="H107" s="700"/>
      <c r="I107" s="701"/>
    </row>
    <row r="108" spans="1:9" s="68" customFormat="1" ht="12.9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2.95" customHeight="1">
      <c r="A109" s="250"/>
      <c r="B109" s="111"/>
      <c r="C109" s="111"/>
      <c r="D109" s="241"/>
      <c r="E109" s="693" t="s">
        <v>183</v>
      </c>
      <c r="F109" s="694"/>
      <c r="G109" s="694"/>
      <c r="H109" s="694"/>
      <c r="I109" s="695"/>
    </row>
    <row r="110" spans="1:9" s="68" customFormat="1" ht="12.95" customHeight="1">
      <c r="A110" s="250"/>
      <c r="B110" s="241"/>
      <c r="C110" s="111"/>
      <c r="D110" s="241"/>
      <c r="E110" s="693" t="s">
        <v>267</v>
      </c>
      <c r="F110" s="694"/>
      <c r="G110" s="694"/>
      <c r="H110" s="694"/>
      <c r="I110" s="695"/>
    </row>
    <row r="111" spans="1:9" s="49" customFormat="1" ht="12.95" customHeight="1">
      <c r="A111" s="353"/>
      <c r="B111" s="259"/>
      <c r="C111" s="109"/>
      <c r="D111" s="240"/>
      <c r="E111" s="693" t="s">
        <v>268</v>
      </c>
      <c r="F111" s="694"/>
      <c r="G111" s="694"/>
      <c r="H111" s="694"/>
      <c r="I111" s="695"/>
    </row>
    <row r="112" spans="1:9" ht="12.95" customHeight="1">
      <c r="A112" s="354"/>
      <c r="B112" s="116"/>
      <c r="C112" s="116"/>
      <c r="D112" s="116"/>
      <c r="E112" s="693" t="s">
        <v>269</v>
      </c>
      <c r="F112" s="694"/>
      <c r="G112" s="694"/>
      <c r="H112" s="694"/>
      <c r="I112" s="695"/>
    </row>
    <row r="113" spans="1:9" s="7" customFormat="1" ht="12" customHeight="1">
      <c r="A113" s="663"/>
      <c r="B113" s="663"/>
      <c r="C113" s="85"/>
      <c r="D113" s="251"/>
      <c r="E113" s="693" t="s">
        <v>255</v>
      </c>
      <c r="F113" s="694"/>
      <c r="G113" s="694"/>
      <c r="H113" s="694"/>
      <c r="I113" s="695"/>
    </row>
    <row r="114" spans="1:9" s="7" customFormat="1" ht="17.25" customHeight="1">
      <c r="A114" s="664"/>
      <c r="B114" s="664"/>
      <c r="C114" s="85"/>
      <c r="D114" s="251"/>
      <c r="E114" s="693" t="s">
        <v>107</v>
      </c>
      <c r="F114" s="694"/>
      <c r="G114" s="694"/>
      <c r="H114" s="694"/>
      <c r="I114" s="695"/>
    </row>
    <row r="115" spans="1:9">
      <c r="A115" s="117"/>
      <c r="B115" s="116"/>
      <c r="C115" s="116"/>
      <c r="E115" s="693" t="s">
        <v>112</v>
      </c>
      <c r="F115" s="694"/>
      <c r="G115" s="694"/>
      <c r="H115" s="694"/>
      <c r="I115" s="695"/>
    </row>
    <row r="116" spans="1:9" ht="13.5" thickBot="1">
      <c r="E116" s="686" t="s">
        <v>384</v>
      </c>
      <c r="F116" s="687"/>
      <c r="G116" s="687"/>
      <c r="H116" s="687"/>
      <c r="I116" s="688"/>
    </row>
    <row r="117" spans="1:9">
      <c r="E117" s="119"/>
      <c r="F117" s="101"/>
      <c r="G117" s="118"/>
      <c r="H117" s="118"/>
      <c r="I117" s="118"/>
    </row>
    <row r="118" spans="1:9" ht="13.5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6</v>
      </c>
      <c r="F121" s="718">
        <v>3</v>
      </c>
      <c r="G121" s="719"/>
      <c r="H121" s="655">
        <v>10051.07</v>
      </c>
      <c r="I121" s="644"/>
    </row>
    <row r="122" spans="1:9">
      <c r="E122" s="69">
        <v>17</v>
      </c>
      <c r="F122" s="671">
        <v>8</v>
      </c>
      <c r="G122" s="671"/>
      <c r="H122" s="659">
        <v>12875.04</v>
      </c>
      <c r="I122" s="639"/>
    </row>
    <row r="123" spans="1:9">
      <c r="E123" s="69">
        <v>26</v>
      </c>
      <c r="F123" s="629">
        <v>66</v>
      </c>
      <c r="G123" s="653"/>
      <c r="H123" s="659">
        <v>136988.31</v>
      </c>
      <c r="I123" s="639"/>
    </row>
    <row r="124" spans="1:9">
      <c r="E124" s="66" t="s">
        <v>184</v>
      </c>
      <c r="F124" s="629">
        <v>9</v>
      </c>
      <c r="G124" s="653"/>
      <c r="H124" s="659">
        <v>26205.72</v>
      </c>
      <c r="I124" s="639"/>
    </row>
    <row r="125" spans="1:9">
      <c r="E125" s="66" t="s">
        <v>287</v>
      </c>
      <c r="F125" s="629">
        <v>52</v>
      </c>
      <c r="G125" s="653"/>
      <c r="H125" s="659">
        <v>107841.7</v>
      </c>
      <c r="I125" s="639"/>
    </row>
    <row r="126" spans="1:9">
      <c r="E126" s="66" t="s">
        <v>299</v>
      </c>
      <c r="F126" s="657">
        <v>13</v>
      </c>
      <c r="G126" s="658"/>
      <c r="H126" s="659">
        <v>20395.849999999999</v>
      </c>
      <c r="I126" s="639"/>
    </row>
    <row r="127" spans="1:9">
      <c r="E127" s="69">
        <v>67</v>
      </c>
      <c r="F127" s="657">
        <v>8</v>
      </c>
      <c r="G127" s="658"/>
      <c r="H127" s="659">
        <v>28271.040000000001</v>
      </c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342628.72999999992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15.75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4780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3.5" thickTop="1">
      <c r="E138" s="123" t="s">
        <v>77</v>
      </c>
      <c r="F138" s="159">
        <f>+C67</f>
        <v>775400</v>
      </c>
      <c r="G138" s="159">
        <f>+C70</f>
        <v>732212</v>
      </c>
      <c r="H138" s="159">
        <f>+C65</f>
        <v>752255.7572386557</v>
      </c>
      <c r="I138" s="160">
        <f>+G138-H138</f>
        <v>-20043.7572386557</v>
      </c>
    </row>
    <row r="139" spans="5:9">
      <c r="E139" s="188" t="s">
        <v>306</v>
      </c>
      <c r="F139" s="189"/>
      <c r="G139" s="156">
        <f>+G138/F138</f>
        <v>0.94430229558937318</v>
      </c>
      <c r="H139" s="156">
        <f>+H138/F138</f>
        <v>0.9701518664413924</v>
      </c>
      <c r="I139" s="64"/>
    </row>
    <row r="140" spans="5:9">
      <c r="E140" s="124" t="s">
        <v>78</v>
      </c>
      <c r="F140" s="161">
        <f>+C75</f>
        <v>1170236</v>
      </c>
      <c r="G140" s="161">
        <f>+C83</f>
        <v>1103758</v>
      </c>
      <c r="H140" s="161">
        <f>+F140-D76-D77-D78-D80</f>
        <v>1153339</v>
      </c>
      <c r="I140" s="160">
        <f>+G140-H140</f>
        <v>-49581</v>
      </c>
    </row>
    <row r="141" spans="5:9" ht="13.5" thickBot="1">
      <c r="E141" s="190" t="s">
        <v>306</v>
      </c>
      <c r="F141" s="191"/>
      <c r="G141" s="157">
        <f>+G140/F140</f>
        <v>0.94319265515673767</v>
      </c>
      <c r="H141" s="157">
        <f>+H140/G140</f>
        <v>1.0449201727190198</v>
      </c>
      <c r="I141" s="158"/>
    </row>
    <row r="142" spans="5:9" ht="13.5" thickBot="1">
      <c r="E142" s="147" t="s">
        <v>308</v>
      </c>
      <c r="F142" s="162">
        <f>+F140+F138</f>
        <v>1945636</v>
      </c>
      <c r="G142" s="162">
        <f>+G140+G138</f>
        <v>1835970</v>
      </c>
      <c r="H142" s="162">
        <f>+H140+H138</f>
        <v>1905594.7572386558</v>
      </c>
      <c r="I142" s="196">
        <f>+I140+I138</f>
        <v>-69624.7572386557</v>
      </c>
    </row>
    <row r="143" spans="5:9" ht="13.5" thickBot="1">
      <c r="E143" s="625" t="s">
        <v>306</v>
      </c>
      <c r="F143" s="626"/>
      <c r="G143" s="149">
        <f>+G142/F142</f>
        <v>0.94363488340059498</v>
      </c>
      <c r="H143" s="149">
        <f>+H142/G142</f>
        <v>1.0379226007171445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-64844.7572386557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-63044.7572386557</v>
      </c>
    </row>
  </sheetData>
  <mergeCells count="47">
    <mergeCell ref="A1:C1"/>
    <mergeCell ref="A114:B114"/>
    <mergeCell ref="A3:B3"/>
    <mergeCell ref="A113:B113"/>
    <mergeCell ref="E108:I108"/>
    <mergeCell ref="E109:I109"/>
    <mergeCell ref="E110:I110"/>
    <mergeCell ref="E111:I111"/>
    <mergeCell ref="E103:I103"/>
    <mergeCell ref="F104:H104"/>
    <mergeCell ref="E119:I119"/>
    <mergeCell ref="E105:I105"/>
    <mergeCell ref="E107:I107"/>
    <mergeCell ref="E114:I114"/>
    <mergeCell ref="E115:I115"/>
    <mergeCell ref="F120:G120"/>
    <mergeCell ref="H120:I120"/>
    <mergeCell ref="H126:I126"/>
    <mergeCell ref="F125:G125"/>
    <mergeCell ref="H125:I125"/>
    <mergeCell ref="F123:G123"/>
    <mergeCell ref="H123:I123"/>
    <mergeCell ref="E112:I112"/>
    <mergeCell ref="E113:I113"/>
    <mergeCell ref="F124:G124"/>
    <mergeCell ref="H124:I124"/>
    <mergeCell ref="E116:I116"/>
    <mergeCell ref="E136:H136"/>
    <mergeCell ref="F122:G122"/>
    <mergeCell ref="H122:I122"/>
    <mergeCell ref="F121:G121"/>
    <mergeCell ref="H121:I121"/>
    <mergeCell ref="F129:G129"/>
    <mergeCell ref="H129:I129"/>
    <mergeCell ref="F128:G128"/>
    <mergeCell ref="H128:I128"/>
    <mergeCell ref="F126:G126"/>
    <mergeCell ref="E143:F143"/>
    <mergeCell ref="F127:G127"/>
    <mergeCell ref="H127:I127"/>
    <mergeCell ref="E146:H146"/>
    <mergeCell ref="E147:H147"/>
    <mergeCell ref="F130:G130"/>
    <mergeCell ref="H130:I130"/>
    <mergeCell ref="E144:H144"/>
    <mergeCell ref="H131:I131"/>
    <mergeCell ref="E134:I134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34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5.7109375" customWidth="1"/>
    <col min="4" max="4" width="10.7109375" style="32" customWidth="1"/>
    <col min="5" max="8" width="16.7109375" customWidth="1"/>
    <col min="9" max="9" width="12.7109375" customWidth="1"/>
  </cols>
  <sheetData>
    <row r="1" spans="1:4" s="2" customFormat="1" ht="20.25" customHeight="1">
      <c r="A1" s="656" t="s">
        <v>385</v>
      </c>
      <c r="B1" s="656"/>
      <c r="C1" s="656"/>
      <c r="D1" s="116"/>
    </row>
    <row r="2" spans="1:4" s="21" customFormat="1" ht="15" customHeight="1">
      <c r="A2" s="351"/>
      <c r="B2" s="152" t="s">
        <v>114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68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9.5" customHeight="1">
      <c r="A6" s="206"/>
      <c r="B6" s="263" t="s">
        <v>96</v>
      </c>
      <c r="C6" s="238"/>
      <c r="D6" s="46"/>
    </row>
    <row r="7" spans="1:4" s="41" customFormat="1" ht="16.5" customHeight="1">
      <c r="A7" s="39">
        <v>1</v>
      </c>
      <c r="B7" s="212" t="s">
        <v>205</v>
      </c>
      <c r="C7" s="165">
        <v>607988.66210360324</v>
      </c>
      <c r="D7" s="46"/>
    </row>
    <row r="8" spans="1:4" s="34" customFormat="1" ht="12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60720.540103603314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46242.170103603319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11642.92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0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651.80999999999995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137477.21799999999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76499.847999999998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59707.13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1170.24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58182.47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35297.790000000008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22607.679999999997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277</v>
      </c>
      <c r="D27" s="359"/>
    </row>
    <row r="28" spans="1:4" s="33" customFormat="1" ht="12.95" customHeight="1">
      <c r="A28" s="94" t="s">
        <v>46</v>
      </c>
      <c r="B28" s="296" t="s">
        <v>91</v>
      </c>
      <c r="C28" s="98">
        <v>83926.944000000003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249143.40999999997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140889.408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7415.2320000000009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100838.77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5042.7999999999993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79543.97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7171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18538.080000000002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35105.21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17655.63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1469.82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116.55000000000001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14990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1079.26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10030.01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10030.01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1545.17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5573.7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1733.04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1178.0999999999999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7419.57</v>
      </c>
      <c r="D59" s="362"/>
    </row>
    <row r="60" spans="1:4" s="41" customFormat="1" ht="18" customHeight="1">
      <c r="A60" s="39" t="s">
        <v>354</v>
      </c>
      <c r="B60" s="212" t="s">
        <v>377</v>
      </c>
      <c r="C60" s="46">
        <v>69096.479999999996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35390.880000000005</v>
      </c>
      <c r="D61" s="98"/>
    </row>
    <row r="62" spans="1:4" s="42" customFormat="1" ht="15" customHeight="1">
      <c r="A62" s="51" t="s">
        <v>361</v>
      </c>
      <c r="B62" s="79" t="s">
        <v>279</v>
      </c>
      <c r="C62" s="46">
        <v>712476.02210360323</v>
      </c>
      <c r="D62" s="46"/>
    </row>
    <row r="63" spans="1:4" s="42" customFormat="1" ht="16.5" customHeight="1">
      <c r="A63" s="51" t="s">
        <v>362</v>
      </c>
      <c r="B63" s="79" t="s">
        <v>99</v>
      </c>
      <c r="C63" s="46">
        <v>35105.21</v>
      </c>
      <c r="D63" s="386"/>
    </row>
    <row r="64" spans="1:4" s="42" customFormat="1" ht="15.75" customHeight="1">
      <c r="A64" s="43" t="s">
        <v>364</v>
      </c>
      <c r="B64" s="347" t="s">
        <v>235</v>
      </c>
      <c r="C64" s="92"/>
      <c r="D64" s="386"/>
    </row>
    <row r="65" spans="1:4" s="42" customFormat="1" ht="26.25" customHeight="1" thickBot="1">
      <c r="A65" s="51" t="s">
        <v>365</v>
      </c>
      <c r="B65" s="227" t="s">
        <v>218</v>
      </c>
      <c r="C65" s="257">
        <v>747581.23210360319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18310</v>
      </c>
      <c r="D66" s="385"/>
    </row>
    <row r="67" spans="1:4" s="41" customFormat="1" ht="19.5" customHeight="1">
      <c r="A67" s="43" t="s">
        <v>367</v>
      </c>
      <c r="B67" s="229" t="s">
        <v>71</v>
      </c>
      <c r="C67" s="336">
        <v>774679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774679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20.25" customHeight="1" thickBot="1">
      <c r="A70" s="43" t="s">
        <v>368</v>
      </c>
      <c r="B70" s="229" t="s">
        <v>74</v>
      </c>
      <c r="C70" s="336">
        <v>759133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759133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27.75" customHeight="1" thickBot="1">
      <c r="A73" s="39" t="s">
        <v>369</v>
      </c>
      <c r="B73" s="230" t="s">
        <v>350</v>
      </c>
      <c r="C73" s="169">
        <v>29861.767896396806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1114030.3799999999</v>
      </c>
      <c r="D75" s="424"/>
    </row>
    <row r="76" spans="1:4" s="10" customFormat="1" ht="12" customHeight="1">
      <c r="A76" s="235"/>
      <c r="B76" s="6" t="s">
        <v>378</v>
      </c>
      <c r="C76" s="283">
        <v>654401</v>
      </c>
      <c r="D76" s="358"/>
    </row>
    <row r="77" spans="1:4" s="10" customFormat="1" ht="12" customHeight="1">
      <c r="A77" s="235"/>
      <c r="B77" s="6" t="s">
        <v>379</v>
      </c>
      <c r="C77" s="283">
        <v>79034.38</v>
      </c>
      <c r="D77" s="358">
        <v>-33032</v>
      </c>
    </row>
    <row r="78" spans="1:4" s="10" customFormat="1" ht="12" customHeight="1">
      <c r="A78" s="235"/>
      <c r="B78" s="6" t="s">
        <v>380</v>
      </c>
      <c r="C78" s="283">
        <v>271770</v>
      </c>
      <c r="D78" s="358">
        <v>16244</v>
      </c>
    </row>
    <row r="79" spans="1:4" s="10" customFormat="1" ht="12" customHeight="1">
      <c r="A79" s="235"/>
      <c r="B79" s="6" t="s">
        <v>280</v>
      </c>
      <c r="C79" s="283">
        <v>1364</v>
      </c>
      <c r="D79" s="358"/>
    </row>
    <row r="80" spans="1:4" s="10" customFormat="1" ht="12" customHeight="1">
      <c r="A80" s="235"/>
      <c r="B80" s="6" t="s">
        <v>381</v>
      </c>
      <c r="C80" s="283">
        <v>107461</v>
      </c>
      <c r="D80" s="358">
        <v>-31124</v>
      </c>
    </row>
    <row r="81" spans="1:4" s="49" customFormat="1" ht="16.5" customHeight="1">
      <c r="A81" s="340"/>
      <c r="B81" s="154" t="s">
        <v>281</v>
      </c>
      <c r="C81" s="46">
        <v>1888709.38</v>
      </c>
      <c r="D81" s="369"/>
    </row>
    <row r="82" spans="1:4" s="10" customFormat="1" ht="5.25" customHeight="1">
      <c r="A82" s="235"/>
      <c r="B82" s="6"/>
      <c r="C82" s="31"/>
      <c r="D82" s="358"/>
    </row>
    <row r="83" spans="1:4" s="49" customFormat="1" ht="15.75" customHeight="1">
      <c r="A83" s="341"/>
      <c r="B83" s="104" t="s">
        <v>351</v>
      </c>
      <c r="C83" s="31">
        <v>1092872</v>
      </c>
      <c r="D83" s="369"/>
    </row>
    <row r="84" spans="1:4" s="10" customFormat="1" ht="12" customHeight="1">
      <c r="A84" s="235"/>
      <c r="B84" s="6" t="s">
        <v>378</v>
      </c>
      <c r="C84" s="283">
        <v>640907</v>
      </c>
      <c r="D84" s="358"/>
    </row>
    <row r="85" spans="1:4" s="10" customFormat="1" ht="12" customHeight="1">
      <c r="A85" s="235"/>
      <c r="B85" s="6" t="s">
        <v>379</v>
      </c>
      <c r="C85" s="283">
        <v>78448</v>
      </c>
      <c r="D85" s="358"/>
    </row>
    <row r="86" spans="1:4" s="10" customFormat="1" ht="12" customHeight="1">
      <c r="A86" s="235"/>
      <c r="B86" s="6" t="s">
        <v>380</v>
      </c>
      <c r="C86" s="283">
        <v>267071</v>
      </c>
      <c r="D86" s="358"/>
    </row>
    <row r="87" spans="1:4" s="10" customFormat="1" ht="12" customHeight="1">
      <c r="A87" s="235"/>
      <c r="B87" s="6" t="s">
        <v>280</v>
      </c>
      <c r="C87" s="283">
        <v>1191</v>
      </c>
      <c r="D87" s="358"/>
    </row>
    <row r="88" spans="1:4" s="10" customFormat="1" ht="12" customHeight="1">
      <c r="A88" s="235"/>
      <c r="B88" s="6" t="s">
        <v>381</v>
      </c>
      <c r="C88" s="283">
        <v>105255</v>
      </c>
      <c r="D88" s="358"/>
    </row>
    <row r="89" spans="1:4" s="49" customFormat="1" ht="17.25" customHeight="1">
      <c r="A89" s="340"/>
      <c r="B89" s="154" t="s">
        <v>282</v>
      </c>
      <c r="C89" s="46">
        <v>1852005</v>
      </c>
      <c r="D89" s="369"/>
    </row>
    <row r="90" spans="1:4" s="10" customFormat="1" ht="12" customHeight="1">
      <c r="A90" s="235"/>
      <c r="B90" s="15" t="s">
        <v>283</v>
      </c>
      <c r="C90" s="174">
        <v>0.98056642255887994</v>
      </c>
      <c r="D90" s="358"/>
    </row>
    <row r="91" spans="1:4" s="9" customFormat="1" ht="15.95" customHeight="1">
      <c r="A91" s="342"/>
      <c r="B91" s="154" t="s">
        <v>73</v>
      </c>
      <c r="C91" s="75">
        <v>36704.379999999888</v>
      </c>
      <c r="D91" s="425"/>
    </row>
    <row r="92" spans="1:4" s="10" customFormat="1" ht="15.95" customHeight="1">
      <c r="A92" s="235"/>
      <c r="B92" s="226" t="s">
        <v>272</v>
      </c>
      <c r="C92" s="86">
        <v>21158.379999999888</v>
      </c>
      <c r="D92" s="358"/>
    </row>
    <row r="93" spans="1:4" s="10" customFormat="1" ht="15.95" customHeight="1">
      <c r="A93" s="235"/>
      <c r="B93" s="226" t="s">
        <v>271</v>
      </c>
      <c r="C93" s="87">
        <v>15546</v>
      </c>
      <c r="D93" s="358"/>
    </row>
    <row r="94" spans="1:4" s="10" customFormat="1" ht="15.95" customHeight="1">
      <c r="A94" s="235"/>
      <c r="B94" s="298" t="s">
        <v>213</v>
      </c>
      <c r="C94" s="87"/>
      <c r="D94" s="260"/>
    </row>
    <row r="95" spans="1:4" s="10" customFormat="1" ht="15.95" customHeight="1">
      <c r="A95" s="235"/>
      <c r="B95" s="58" t="s">
        <v>386</v>
      </c>
      <c r="C95" s="87"/>
      <c r="D95" s="260"/>
    </row>
    <row r="96" spans="1:4" s="10" customFormat="1" ht="15.95" customHeight="1">
      <c r="A96" s="235"/>
      <c r="B96" s="14" t="s">
        <v>208</v>
      </c>
      <c r="C96" s="283">
        <v>3112</v>
      </c>
      <c r="D96" s="260"/>
    </row>
    <row r="97" spans="1:9" s="10" customFormat="1" ht="15.95" customHeight="1" thickBot="1">
      <c r="A97" s="235"/>
      <c r="B97" s="14" t="s">
        <v>209</v>
      </c>
      <c r="C97" s="303">
        <v>16244</v>
      </c>
      <c r="D97" s="260"/>
    </row>
    <row r="98" spans="1:9" s="17" customFormat="1" ht="15.95" customHeight="1">
      <c r="A98" s="341"/>
      <c r="B98" s="171" t="s">
        <v>212</v>
      </c>
      <c r="C98" s="299">
        <v>19356</v>
      </c>
      <c r="D98" s="417"/>
    </row>
    <row r="99" spans="1:9" s="10" customFormat="1" ht="15.95" customHeight="1">
      <c r="A99" s="235"/>
      <c r="B99" s="6" t="s">
        <v>387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3167</v>
      </c>
      <c r="D100" s="260"/>
    </row>
    <row r="101" spans="1:9" s="10" customFormat="1" ht="15.95" customHeight="1" thickBot="1">
      <c r="A101" s="235"/>
      <c r="B101" s="14" t="s">
        <v>209</v>
      </c>
      <c r="C101" s="303">
        <v>15732</v>
      </c>
      <c r="D101" s="260"/>
    </row>
    <row r="102" spans="1:9" s="17" customFormat="1" ht="15.95" customHeight="1">
      <c r="A102" s="341"/>
      <c r="B102" s="171" t="s">
        <v>212</v>
      </c>
      <c r="C102" s="299">
        <v>18899</v>
      </c>
      <c r="D102" s="417"/>
    </row>
    <row r="103" spans="1:9" s="7" customFormat="1" ht="20.100000000000001" customHeight="1">
      <c r="A103" s="239"/>
      <c r="B103" s="115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352"/>
      <c r="B104" s="110"/>
      <c r="C104" s="109"/>
      <c r="D104" s="240"/>
      <c r="E104" s="129"/>
      <c r="F104" s="697" t="str">
        <f>+B2</f>
        <v xml:space="preserve"> ул. Чепецкая, д. 7</v>
      </c>
      <c r="G104" s="697"/>
      <c r="H104" s="697"/>
      <c r="I104" s="129"/>
    </row>
    <row r="105" spans="1:9" s="68" customFormat="1" ht="21.7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8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185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186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267</v>
      </c>
      <c r="F110" s="694"/>
      <c r="G110" s="694"/>
      <c r="H110" s="694"/>
      <c r="I110" s="695"/>
    </row>
    <row r="111" spans="1:9" s="49" customFormat="1" ht="15" customHeight="1">
      <c r="A111" s="353"/>
      <c r="B111" s="259"/>
      <c r="C111" s="109"/>
      <c r="D111" s="240"/>
      <c r="E111" s="693" t="s">
        <v>268</v>
      </c>
      <c r="F111" s="694"/>
      <c r="G111" s="694"/>
      <c r="H111" s="694"/>
      <c r="I111" s="695"/>
    </row>
    <row r="112" spans="1:9" ht="15" customHeight="1">
      <c r="A112" s="354"/>
      <c r="B112" s="116"/>
      <c r="C112" s="116"/>
      <c r="D112" s="116"/>
      <c r="E112" s="693" t="s">
        <v>269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187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107</v>
      </c>
      <c r="F114" s="694"/>
      <c r="G114" s="694"/>
      <c r="H114" s="694"/>
      <c r="I114" s="695"/>
    </row>
    <row r="115" spans="1:9" ht="15" customHeight="1">
      <c r="E115" s="693" t="s">
        <v>112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34</v>
      </c>
      <c r="F121" s="718">
        <v>16</v>
      </c>
      <c r="G121" s="719"/>
      <c r="H121" s="655">
        <v>37091.93</v>
      </c>
      <c r="I121" s="644"/>
    </row>
    <row r="122" spans="1:9">
      <c r="E122" s="69">
        <v>36</v>
      </c>
      <c r="F122" s="671">
        <v>8</v>
      </c>
      <c r="G122" s="671"/>
      <c r="H122" s="659">
        <v>23907.18</v>
      </c>
      <c r="I122" s="639"/>
    </row>
    <row r="123" spans="1:9">
      <c r="E123" s="69">
        <v>44</v>
      </c>
      <c r="F123" s="629">
        <v>3</v>
      </c>
      <c r="G123" s="653"/>
      <c r="H123" s="659">
        <v>9354.2199999999993</v>
      </c>
      <c r="I123" s="639"/>
    </row>
    <row r="124" spans="1:9">
      <c r="E124" s="66" t="s">
        <v>188</v>
      </c>
      <c r="F124" s="629">
        <v>4</v>
      </c>
      <c r="G124" s="653"/>
      <c r="H124" s="659">
        <v>14007.41</v>
      </c>
      <c r="I124" s="639"/>
    </row>
    <row r="125" spans="1:9">
      <c r="E125" s="66" t="s">
        <v>295</v>
      </c>
      <c r="F125" s="629">
        <v>5</v>
      </c>
      <c r="G125" s="653"/>
      <c r="H125" s="659">
        <v>7562</v>
      </c>
      <c r="I125" s="639"/>
    </row>
    <row r="126" spans="1:9">
      <c r="E126" s="66" t="s">
        <v>174</v>
      </c>
      <c r="F126" s="657">
        <v>5</v>
      </c>
      <c r="G126" s="658"/>
      <c r="H126" s="659">
        <v>14326.97</v>
      </c>
      <c r="I126" s="639"/>
    </row>
    <row r="127" spans="1:9">
      <c r="E127" s="69"/>
      <c r="F127" s="657"/>
      <c r="G127" s="658"/>
      <c r="H127" s="659"/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106249.71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18310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774679</v>
      </c>
      <c r="G138" s="159">
        <f>+C70</f>
        <v>759133</v>
      </c>
      <c r="H138" s="159">
        <f>+C65</f>
        <v>747581.23210360319</v>
      </c>
      <c r="I138" s="160">
        <f>+G138-H138</f>
        <v>11551.767896396806</v>
      </c>
    </row>
    <row r="139" spans="5:9" ht="15.95" customHeight="1">
      <c r="E139" s="188" t="s">
        <v>306</v>
      </c>
      <c r="F139" s="189"/>
      <c r="G139" s="156">
        <f>+G138/F138</f>
        <v>0.97993233326319673</v>
      </c>
      <c r="H139" s="156">
        <f>+H138/F138</f>
        <v>0.96502064997709136</v>
      </c>
      <c r="I139" s="64"/>
    </row>
    <row r="140" spans="5:9" ht="15.95" customHeight="1">
      <c r="E140" s="124" t="s">
        <v>78</v>
      </c>
      <c r="F140" s="161">
        <f>+C75</f>
        <v>1114030.3799999999</v>
      </c>
      <c r="G140" s="161">
        <f>+C83</f>
        <v>1092872</v>
      </c>
      <c r="H140" s="161">
        <f>+F140-D76-D77-D78-D80</f>
        <v>1161942.3799999999</v>
      </c>
      <c r="I140" s="160">
        <f>+G140-H140</f>
        <v>-69070.379999999888</v>
      </c>
    </row>
    <row r="141" spans="5:9" ht="15.95" customHeight="1" thickBot="1">
      <c r="E141" s="190" t="s">
        <v>306</v>
      </c>
      <c r="F141" s="191"/>
      <c r="G141" s="157">
        <f>+G140/F140</f>
        <v>0.9810073581655826</v>
      </c>
      <c r="H141" s="157">
        <f>+H140/G140</f>
        <v>1.0632007957016008</v>
      </c>
      <c r="I141" s="158"/>
    </row>
    <row r="142" spans="5:9" ht="15.95" customHeight="1" thickBot="1">
      <c r="E142" s="147" t="s">
        <v>308</v>
      </c>
      <c r="F142" s="162">
        <f>+F140+F138</f>
        <v>1888709.38</v>
      </c>
      <c r="G142" s="162">
        <f>+G140+G138</f>
        <v>1852005</v>
      </c>
      <c r="H142" s="162">
        <f>+H140+H138</f>
        <v>1909523.6121036031</v>
      </c>
      <c r="I142" s="196">
        <f>+I140+I138</f>
        <v>-57518.612103603082</v>
      </c>
    </row>
    <row r="143" spans="5:9" ht="15.95" customHeight="1" thickBot="1">
      <c r="E143" s="625" t="s">
        <v>306</v>
      </c>
      <c r="F143" s="626"/>
      <c r="G143" s="149">
        <f>+G142/F142</f>
        <v>0.98056642255887994</v>
      </c>
      <c r="H143" s="149">
        <f>+H142/G142</f>
        <v>1.0310574820821774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-39208.612103603082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-37408.612103603082</v>
      </c>
    </row>
  </sheetData>
  <mergeCells count="47">
    <mergeCell ref="A1:C1"/>
    <mergeCell ref="A114:B114"/>
    <mergeCell ref="A3:B3"/>
    <mergeCell ref="A113:B113"/>
    <mergeCell ref="E108:I108"/>
    <mergeCell ref="E109:I109"/>
    <mergeCell ref="E110:I110"/>
    <mergeCell ref="E111:I111"/>
    <mergeCell ref="E103:I103"/>
    <mergeCell ref="F104:H104"/>
    <mergeCell ref="E119:I119"/>
    <mergeCell ref="E105:I105"/>
    <mergeCell ref="E107:I107"/>
    <mergeCell ref="E114:I114"/>
    <mergeCell ref="E115:I115"/>
    <mergeCell ref="F120:G120"/>
    <mergeCell ref="H120:I120"/>
    <mergeCell ref="H126:I126"/>
    <mergeCell ref="F125:G125"/>
    <mergeCell ref="H125:I125"/>
    <mergeCell ref="F123:G123"/>
    <mergeCell ref="H123:I123"/>
    <mergeCell ref="E112:I112"/>
    <mergeCell ref="E113:I113"/>
    <mergeCell ref="F124:G124"/>
    <mergeCell ref="H124:I124"/>
    <mergeCell ref="E116:I116"/>
    <mergeCell ref="E136:H136"/>
    <mergeCell ref="F122:G122"/>
    <mergeCell ref="H122:I122"/>
    <mergeCell ref="F121:G121"/>
    <mergeCell ref="H121:I121"/>
    <mergeCell ref="F129:G129"/>
    <mergeCell ref="H129:I129"/>
    <mergeCell ref="F128:G128"/>
    <mergeCell ref="H128:I128"/>
    <mergeCell ref="F126:G126"/>
    <mergeCell ref="E143:F143"/>
    <mergeCell ref="F127:G127"/>
    <mergeCell ref="H127:I127"/>
    <mergeCell ref="E146:H146"/>
    <mergeCell ref="E147:H147"/>
    <mergeCell ref="F130:G130"/>
    <mergeCell ref="H130:I130"/>
    <mergeCell ref="E144:H144"/>
    <mergeCell ref="H131:I131"/>
    <mergeCell ref="E134:I134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28" activePane="bottomRight" state="frozenSplit"/>
      <selection pane="topRight" activeCell="E1" sqref="E1"/>
      <selection pane="bottomLeft" activeCell="A13" sqref="A13"/>
      <selection pane="bottomRight" activeCell="I146" sqref="I146"/>
    </sheetView>
  </sheetViews>
  <sheetFormatPr defaultRowHeight="12.75"/>
  <cols>
    <col min="1" max="1" width="6.85546875" style="89" customWidth="1"/>
    <col min="2" max="2" width="65.7109375" customWidth="1"/>
    <col min="3" max="3" width="15.7109375" customWidth="1"/>
    <col min="4" max="4" width="11.28515625" style="32" customWidth="1"/>
    <col min="5" max="8" width="16.7109375" customWidth="1"/>
    <col min="9" max="9" width="12.140625" customWidth="1"/>
  </cols>
  <sheetData>
    <row r="1" spans="1:4" s="2" customFormat="1" ht="17.25" customHeight="1">
      <c r="A1" s="656" t="s">
        <v>385</v>
      </c>
      <c r="B1" s="656"/>
      <c r="C1" s="656"/>
      <c r="D1" s="116"/>
    </row>
    <row r="2" spans="1:4" s="23" customFormat="1" ht="15" customHeight="1">
      <c r="A2" s="351"/>
      <c r="B2" s="152" t="s">
        <v>115</v>
      </c>
      <c r="D2" s="443"/>
    </row>
    <row r="3" spans="1:4" s="23" customFormat="1" ht="18" customHeight="1">
      <c r="A3" s="696" t="s">
        <v>372</v>
      </c>
      <c r="B3" s="696"/>
      <c r="D3" s="443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69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1.75" customHeight="1">
      <c r="A6" s="206"/>
      <c r="B6" s="263" t="s">
        <v>96</v>
      </c>
      <c r="C6" s="238"/>
      <c r="D6" s="46"/>
    </row>
    <row r="7" spans="1:4" s="41" customFormat="1" ht="18.75" customHeight="1">
      <c r="A7" s="39">
        <v>1</v>
      </c>
      <c r="B7" s="212" t="s">
        <v>205</v>
      </c>
      <c r="C7" s="165">
        <v>611347.94661240012</v>
      </c>
      <c r="D7" s="46"/>
    </row>
    <row r="8" spans="1:4" s="34" customFormat="1" ht="9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54762.300612400155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46240.840612400156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3025.52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2183.6400000000003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2762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550.29999999999995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134617.44799999997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76358.248000000007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56988.959999999992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1170.24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70808.164000000019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34924.674000000006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35665.490000000005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218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83777.544000000009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248877.40999999997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140638.60799999998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7402.032000000002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100836.77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5042.7999999999993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79543.97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7169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18505.079999999998</v>
      </c>
      <c r="D40" s="420"/>
    </row>
    <row r="41" spans="1:4" s="41" customFormat="1" ht="24" customHeight="1">
      <c r="A41" s="39" t="s">
        <v>34</v>
      </c>
      <c r="B41" s="212" t="s">
        <v>98</v>
      </c>
      <c r="C41" s="46">
        <v>17353.71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2833.69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0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2402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431.69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4565.58</v>
      </c>
      <c r="D50" s="99"/>
    </row>
    <row r="51" spans="1:4" s="17" customFormat="1" ht="14.2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5.7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6.5" customHeight="1">
      <c r="A53" s="95" t="s">
        <v>63</v>
      </c>
      <c r="B53" s="214" t="s">
        <v>36</v>
      </c>
      <c r="C53" s="88">
        <v>4565.58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1543.64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1857.9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1164.04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9954.44</v>
      </c>
      <c r="D59" s="362"/>
    </row>
    <row r="60" spans="1:4" s="41" customFormat="1" ht="17.25" customHeight="1">
      <c r="A60" s="39" t="s">
        <v>354</v>
      </c>
      <c r="B60" s="212" t="s">
        <v>377</v>
      </c>
      <c r="C60" s="46">
        <v>68973.48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35327.879999999997</v>
      </c>
      <c r="D61" s="98"/>
    </row>
    <row r="62" spans="1:4" s="42" customFormat="1" ht="18.75" customHeight="1">
      <c r="A62" s="51" t="s">
        <v>361</v>
      </c>
      <c r="B62" s="79" t="s">
        <v>279</v>
      </c>
      <c r="C62" s="46">
        <v>715649.30661240011</v>
      </c>
      <c r="D62" s="46"/>
    </row>
    <row r="63" spans="1:4" s="42" customFormat="1" ht="15.75" customHeight="1">
      <c r="A63" s="51" t="s">
        <v>362</v>
      </c>
      <c r="B63" s="79" t="s">
        <v>99</v>
      </c>
      <c r="C63" s="46">
        <v>17353.71</v>
      </c>
      <c r="D63" s="386"/>
    </row>
    <row r="64" spans="1:4" s="42" customFormat="1" ht="16.5" customHeight="1">
      <c r="A64" s="43" t="s">
        <v>364</v>
      </c>
      <c r="B64" s="347" t="s">
        <v>235</v>
      </c>
      <c r="C64" s="92"/>
      <c r="D64" s="386"/>
    </row>
    <row r="65" spans="1:4" s="42" customFormat="1" ht="26.25" customHeight="1" thickBot="1">
      <c r="A65" s="51" t="s">
        <v>365</v>
      </c>
      <c r="B65" s="227" t="s">
        <v>218</v>
      </c>
      <c r="C65" s="257">
        <v>733003.01661240007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108096</v>
      </c>
      <c r="D66" s="386"/>
    </row>
    <row r="67" spans="1:4" s="41" customFormat="1" ht="19.5" customHeight="1">
      <c r="A67" s="43" t="s">
        <v>367</v>
      </c>
      <c r="B67" s="229" t="s">
        <v>71</v>
      </c>
      <c r="C67" s="336">
        <v>773851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773851</v>
      </c>
      <c r="D68" s="367" t="e">
        <f>+#REF!*#REF!*6+#REF!*#REF!*6</f>
        <v>#REF!</v>
      </c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 t="e">
        <f>+#REF!*#REF!*6+#REF!*#REF!*6</f>
        <v>#REF!</v>
      </c>
    </row>
    <row r="70" spans="1:4" s="41" customFormat="1" ht="21.75" customHeight="1" thickBot="1">
      <c r="A70" s="43" t="s">
        <v>368</v>
      </c>
      <c r="B70" s="229" t="s">
        <v>74</v>
      </c>
      <c r="C70" s="336">
        <v>768092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768092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24" customHeight="1" thickBot="1">
      <c r="A73" s="39" t="s">
        <v>369</v>
      </c>
      <c r="B73" s="230" t="s">
        <v>350</v>
      </c>
      <c r="C73" s="169">
        <v>143184.98338759993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1065139</v>
      </c>
      <c r="D75" s="424"/>
    </row>
    <row r="76" spans="1:4" s="10" customFormat="1" ht="12" customHeight="1">
      <c r="A76" s="235"/>
      <c r="B76" s="6" t="s">
        <v>378</v>
      </c>
      <c r="C76" s="283">
        <v>653702</v>
      </c>
      <c r="D76" s="358"/>
    </row>
    <row r="77" spans="1:4" s="10" customFormat="1" ht="12" customHeight="1">
      <c r="A77" s="235"/>
      <c r="B77" s="6" t="s">
        <v>379</v>
      </c>
      <c r="C77" s="283">
        <v>65612</v>
      </c>
      <c r="D77" s="358">
        <v>-2557</v>
      </c>
    </row>
    <row r="78" spans="1:4" s="10" customFormat="1" ht="12" customHeight="1">
      <c r="A78" s="235"/>
      <c r="B78" s="6" t="s">
        <v>380</v>
      </c>
      <c r="C78" s="283">
        <v>249903</v>
      </c>
      <c r="D78" s="358">
        <v>16227</v>
      </c>
    </row>
    <row r="79" spans="1:4" s="10" customFormat="1" ht="12" customHeight="1">
      <c r="A79" s="235"/>
      <c r="B79" s="6" t="s">
        <v>280</v>
      </c>
      <c r="C79" s="283">
        <v>1215</v>
      </c>
      <c r="D79" s="358"/>
    </row>
    <row r="80" spans="1:4" s="10" customFormat="1" ht="12" customHeight="1">
      <c r="A80" s="235"/>
      <c r="B80" s="6" t="s">
        <v>381</v>
      </c>
      <c r="C80" s="283">
        <v>94707</v>
      </c>
      <c r="D80" s="358">
        <v>-3007</v>
      </c>
    </row>
    <row r="81" spans="1:4" s="49" customFormat="1" ht="14.25" customHeight="1">
      <c r="A81" s="340"/>
      <c r="B81" s="154" t="s">
        <v>281</v>
      </c>
      <c r="C81" s="46">
        <v>1838990</v>
      </c>
      <c r="D81" s="369"/>
    </row>
    <row r="82" spans="1:4" s="10" customFormat="1" ht="5.25" customHeight="1">
      <c r="A82" s="235"/>
      <c r="B82" s="6"/>
      <c r="C82" s="31"/>
      <c r="D82" s="358"/>
    </row>
    <row r="83" spans="1:4" s="49" customFormat="1" ht="15.75" customHeight="1">
      <c r="A83" s="341"/>
      <c r="B83" s="104" t="s">
        <v>351</v>
      </c>
      <c r="C83" s="31">
        <v>1049657</v>
      </c>
      <c r="D83" s="369"/>
    </row>
    <row r="84" spans="1:4" s="10" customFormat="1" ht="12" customHeight="1">
      <c r="A84" s="235"/>
      <c r="B84" s="6" t="s">
        <v>378</v>
      </c>
      <c r="C84" s="283">
        <v>648704</v>
      </c>
      <c r="D84" s="358"/>
    </row>
    <row r="85" spans="1:4" s="10" customFormat="1" ht="12" customHeight="1">
      <c r="A85" s="235"/>
      <c r="B85" s="6" t="s">
        <v>379</v>
      </c>
      <c r="C85" s="283">
        <v>63617</v>
      </c>
      <c r="D85" s="358"/>
    </row>
    <row r="86" spans="1:4" s="10" customFormat="1" ht="12" customHeight="1">
      <c r="A86" s="235"/>
      <c r="B86" s="6" t="s">
        <v>380</v>
      </c>
      <c r="C86" s="283">
        <v>243883</v>
      </c>
      <c r="D86" s="358"/>
    </row>
    <row r="87" spans="1:4" s="10" customFormat="1" ht="12" customHeight="1">
      <c r="A87" s="235"/>
      <c r="B87" s="6" t="s">
        <v>280</v>
      </c>
      <c r="C87" s="283">
        <v>980</v>
      </c>
      <c r="D87" s="358"/>
    </row>
    <row r="88" spans="1:4" s="10" customFormat="1" ht="12" customHeight="1">
      <c r="A88" s="235"/>
      <c r="B88" s="6" t="s">
        <v>381</v>
      </c>
      <c r="C88" s="283">
        <v>92473</v>
      </c>
      <c r="D88" s="358"/>
    </row>
    <row r="89" spans="1:4" s="49" customFormat="1" ht="15" customHeight="1">
      <c r="A89" s="340"/>
      <c r="B89" s="154" t="s">
        <v>282</v>
      </c>
      <c r="C89" s="46">
        <v>1817749</v>
      </c>
      <c r="D89" s="369"/>
    </row>
    <row r="90" spans="1:4" s="10" customFormat="1" ht="12" customHeight="1">
      <c r="A90" s="235"/>
      <c r="B90" s="15" t="s">
        <v>283</v>
      </c>
      <c r="C90" s="174">
        <v>0.98844963811657482</v>
      </c>
      <c r="D90" s="358"/>
    </row>
    <row r="91" spans="1:4" s="9" customFormat="1" ht="15.95" customHeight="1">
      <c r="A91" s="342"/>
      <c r="B91" s="154" t="s">
        <v>73</v>
      </c>
      <c r="C91" s="75">
        <v>21241</v>
      </c>
      <c r="D91" s="425"/>
    </row>
    <row r="92" spans="1:4" s="10" customFormat="1" ht="15.95" customHeight="1">
      <c r="A92" s="235"/>
      <c r="B92" s="226" t="s">
        <v>272</v>
      </c>
      <c r="C92" s="86">
        <v>15482</v>
      </c>
      <c r="D92" s="358"/>
    </row>
    <row r="93" spans="1:4" s="10" customFormat="1" ht="15.95" customHeight="1">
      <c r="A93" s="235"/>
      <c r="B93" s="226" t="s">
        <v>271</v>
      </c>
      <c r="C93" s="87">
        <v>5759</v>
      </c>
      <c r="D93" s="358"/>
    </row>
    <row r="94" spans="1:4" s="10" customFormat="1" ht="15.95" customHeight="1">
      <c r="A94" s="235"/>
      <c r="B94" s="298" t="s">
        <v>213</v>
      </c>
      <c r="C94" s="87"/>
      <c r="D94" s="260"/>
    </row>
    <row r="95" spans="1:4" s="10" customFormat="1" ht="15.95" customHeight="1">
      <c r="A95" s="235"/>
      <c r="B95" s="58" t="s">
        <v>386</v>
      </c>
      <c r="C95" s="87"/>
      <c r="D95" s="260"/>
    </row>
    <row r="96" spans="1:4" s="10" customFormat="1" ht="15.95" customHeight="1">
      <c r="A96" s="235"/>
      <c r="B96" s="14" t="s">
        <v>208</v>
      </c>
      <c r="C96" s="283">
        <v>1338</v>
      </c>
      <c r="D96" s="260"/>
    </row>
    <row r="97" spans="1:9" s="10" customFormat="1" ht="15.95" customHeight="1" thickBot="1">
      <c r="A97" s="235"/>
      <c r="B97" s="14" t="s">
        <v>209</v>
      </c>
      <c r="C97" s="303">
        <v>16226</v>
      </c>
      <c r="D97" s="260"/>
    </row>
    <row r="98" spans="1:9" s="17" customFormat="1" ht="15.95" customHeight="1">
      <c r="A98" s="341"/>
      <c r="B98" s="171" t="s">
        <v>212</v>
      </c>
      <c r="C98" s="299">
        <v>17564</v>
      </c>
      <c r="D98" s="417"/>
    </row>
    <row r="99" spans="1:9" s="10" customFormat="1" ht="15.95" customHeight="1">
      <c r="A99" s="235"/>
      <c r="B99" s="6" t="s">
        <v>387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1175</v>
      </c>
      <c r="D100" s="260"/>
    </row>
    <row r="101" spans="1:9" s="10" customFormat="1" ht="15.95" customHeight="1" thickBot="1">
      <c r="A101" s="235"/>
      <c r="B101" s="14" t="s">
        <v>209</v>
      </c>
      <c r="C101" s="303">
        <v>16059</v>
      </c>
      <c r="D101" s="260"/>
    </row>
    <row r="102" spans="1:9" s="17" customFormat="1" ht="15.95" customHeight="1">
      <c r="A102" s="341"/>
      <c r="B102" s="171" t="s">
        <v>212</v>
      </c>
      <c r="C102" s="299">
        <v>17234</v>
      </c>
      <c r="D102" s="417"/>
    </row>
    <row r="103" spans="1:9" s="49" customFormat="1" ht="20.100000000000001" customHeight="1">
      <c r="A103" s="352"/>
      <c r="B103" s="110"/>
      <c r="C103" s="109"/>
      <c r="D103" s="240"/>
      <c r="E103" s="697" t="s">
        <v>75</v>
      </c>
      <c r="F103" s="697"/>
      <c r="G103" s="697"/>
      <c r="H103" s="697"/>
      <c r="I103" s="697"/>
    </row>
    <row r="104" spans="1:9" s="68" customFormat="1" ht="26.1" customHeight="1">
      <c r="A104" s="241"/>
      <c r="B104" s="111"/>
      <c r="C104" s="111"/>
      <c r="D104" s="241"/>
      <c r="E104" s="129"/>
      <c r="F104" s="697" t="s">
        <v>115</v>
      </c>
      <c r="G104" s="697"/>
      <c r="H104" s="697"/>
      <c r="I104" s="129"/>
    </row>
    <row r="105" spans="1:9" s="68" customFormat="1" ht="18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8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50"/>
      <c r="B107" s="111"/>
      <c r="C107" s="111"/>
      <c r="D107" s="241"/>
      <c r="E107" s="699" t="s">
        <v>189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241"/>
      <c r="C109" s="111"/>
      <c r="D109" s="241"/>
      <c r="E109" s="693" t="s">
        <v>190</v>
      </c>
      <c r="F109" s="694"/>
      <c r="G109" s="694"/>
      <c r="H109" s="694"/>
      <c r="I109" s="695"/>
    </row>
    <row r="110" spans="1:9" s="49" customFormat="1" ht="15" customHeight="1">
      <c r="A110" s="353"/>
      <c r="B110" s="259"/>
      <c r="C110" s="109"/>
      <c r="D110" s="240"/>
      <c r="E110" s="693" t="s">
        <v>116</v>
      </c>
      <c r="F110" s="694"/>
      <c r="G110" s="694"/>
      <c r="H110" s="694"/>
      <c r="I110" s="695"/>
    </row>
    <row r="111" spans="1:9" ht="15" customHeight="1">
      <c r="A111" s="354"/>
      <c r="B111" s="116"/>
      <c r="C111" s="116"/>
      <c r="D111" s="116"/>
      <c r="E111" s="693" t="s">
        <v>117</v>
      </c>
      <c r="F111" s="694"/>
      <c r="G111" s="694"/>
      <c r="H111" s="694"/>
      <c r="I111" s="695"/>
    </row>
    <row r="112" spans="1:9" s="7" customFormat="1" ht="15" customHeight="1">
      <c r="A112" s="663"/>
      <c r="B112" s="663"/>
      <c r="C112" s="85"/>
      <c r="D112" s="251"/>
      <c r="E112" s="693" t="s">
        <v>118</v>
      </c>
      <c r="F112" s="694"/>
      <c r="G112" s="694"/>
      <c r="H112" s="694"/>
      <c r="I112" s="695"/>
    </row>
    <row r="113" spans="1:9" s="7" customFormat="1" ht="15" customHeight="1">
      <c r="A113" s="664"/>
      <c r="B113" s="664"/>
      <c r="C113" s="85"/>
      <c r="D113" s="251"/>
      <c r="E113" s="693" t="s">
        <v>191</v>
      </c>
      <c r="F113" s="694"/>
      <c r="G113" s="694"/>
      <c r="H113" s="694"/>
      <c r="I113" s="695"/>
    </row>
    <row r="114" spans="1:9" ht="15" customHeight="1">
      <c r="A114" s="117"/>
      <c r="B114" s="116"/>
      <c r="C114" s="116"/>
      <c r="E114" s="693" t="s">
        <v>119</v>
      </c>
      <c r="F114" s="694"/>
      <c r="G114" s="694"/>
      <c r="H114" s="694"/>
      <c r="I114" s="695"/>
    </row>
    <row r="115" spans="1:9" ht="15" customHeight="1">
      <c r="E115" s="693" t="s">
        <v>112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13</v>
      </c>
      <c r="F121" s="718">
        <v>23</v>
      </c>
      <c r="G121" s="719"/>
      <c r="H121" s="655">
        <v>57321.93</v>
      </c>
      <c r="I121" s="644"/>
    </row>
    <row r="122" spans="1:9">
      <c r="E122" s="69">
        <v>17</v>
      </c>
      <c r="F122" s="671">
        <v>3</v>
      </c>
      <c r="G122" s="671"/>
      <c r="H122" s="659">
        <v>9954.11</v>
      </c>
      <c r="I122" s="639"/>
    </row>
    <row r="123" spans="1:9">
      <c r="E123" s="69">
        <v>56</v>
      </c>
      <c r="F123" s="629">
        <v>4</v>
      </c>
      <c r="G123" s="653"/>
      <c r="H123" s="659">
        <v>8527.83</v>
      </c>
      <c r="I123" s="639"/>
    </row>
    <row r="124" spans="1:9">
      <c r="E124" s="66"/>
      <c r="F124" s="629"/>
      <c r="G124" s="653"/>
      <c r="H124" s="659"/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69"/>
      <c r="F127" s="657"/>
      <c r="G127" s="658"/>
      <c r="H127" s="659"/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75803.87000000001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108096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773851</v>
      </c>
      <c r="G138" s="159">
        <f>+C70</f>
        <v>768092</v>
      </c>
      <c r="H138" s="159">
        <f>+C65</f>
        <v>733003.01661240007</v>
      </c>
      <c r="I138" s="160">
        <f>+G138-H138</f>
        <v>35088.983387599932</v>
      </c>
    </row>
    <row r="139" spans="5:9" ht="15.95" customHeight="1">
      <c r="E139" s="188" t="s">
        <v>306</v>
      </c>
      <c r="F139" s="189"/>
      <c r="G139" s="156">
        <f>+G138/F138</f>
        <v>0.9925579988912594</v>
      </c>
      <c r="H139" s="156">
        <f>+H138/F138</f>
        <v>0.94721466614684235</v>
      </c>
      <c r="I139" s="64"/>
    </row>
    <row r="140" spans="5:9" ht="15.95" customHeight="1">
      <c r="E140" s="124" t="s">
        <v>78</v>
      </c>
      <c r="F140" s="161">
        <f>+C75</f>
        <v>1065139</v>
      </c>
      <c r="G140" s="161">
        <f>+C83</f>
        <v>1049657</v>
      </c>
      <c r="H140" s="161">
        <f>+F140-D76-D77-D78-D80</f>
        <v>1054476</v>
      </c>
      <c r="I140" s="160">
        <f>+G140-H140</f>
        <v>-4819</v>
      </c>
    </row>
    <row r="141" spans="5:9" ht="15.95" customHeight="1" thickBot="1">
      <c r="E141" s="190" t="s">
        <v>306</v>
      </c>
      <c r="F141" s="191"/>
      <c r="G141" s="157">
        <f>+G140/F140</f>
        <v>0.98546480787953494</v>
      </c>
      <c r="H141" s="157">
        <f>+H140/G140</f>
        <v>1.0045910235438815</v>
      </c>
      <c r="I141" s="158"/>
    </row>
    <row r="142" spans="5:9" ht="15.95" customHeight="1" thickBot="1">
      <c r="E142" s="147" t="s">
        <v>308</v>
      </c>
      <c r="F142" s="162">
        <f>+F140+F138</f>
        <v>1838990</v>
      </c>
      <c r="G142" s="162">
        <f>+G140+G138</f>
        <v>1817749</v>
      </c>
      <c r="H142" s="162">
        <f>+H140+H138</f>
        <v>1787479.0166124001</v>
      </c>
      <c r="I142" s="196">
        <f>+I140+I138</f>
        <v>30269.983387599932</v>
      </c>
    </row>
    <row r="143" spans="5:9" ht="15.95" customHeight="1" thickBot="1">
      <c r="E143" s="625" t="s">
        <v>306</v>
      </c>
      <c r="F143" s="626"/>
      <c r="G143" s="149">
        <f>+G142/F142</f>
        <v>0.98844963811657482</v>
      </c>
      <c r="H143" s="149">
        <f>+H142/G142</f>
        <v>0.98334754501991206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138365.98338759993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140165.98338759993</v>
      </c>
    </row>
  </sheetData>
  <mergeCells count="47">
    <mergeCell ref="F104:H104"/>
    <mergeCell ref="E105:I105"/>
    <mergeCell ref="E107:I107"/>
    <mergeCell ref="E108:I108"/>
    <mergeCell ref="A1:C1"/>
    <mergeCell ref="A113:B113"/>
    <mergeCell ref="E113:I113"/>
    <mergeCell ref="H120:I120"/>
    <mergeCell ref="E114:I114"/>
    <mergeCell ref="E116:I116"/>
    <mergeCell ref="E119:I119"/>
    <mergeCell ref="E115:I115"/>
    <mergeCell ref="E109:I109"/>
    <mergeCell ref="E111:I111"/>
    <mergeCell ref="A112:B112"/>
    <mergeCell ref="H121:I121"/>
    <mergeCell ref="F120:G120"/>
    <mergeCell ref="E110:I110"/>
    <mergeCell ref="F123:G123"/>
    <mergeCell ref="H123:I123"/>
    <mergeCell ref="E112:I112"/>
    <mergeCell ref="F129:G129"/>
    <mergeCell ref="H129:I129"/>
    <mergeCell ref="F126:G126"/>
    <mergeCell ref="H126:I126"/>
    <mergeCell ref="F122:G122"/>
    <mergeCell ref="A3:B3"/>
    <mergeCell ref="F125:G125"/>
    <mergeCell ref="H122:I122"/>
    <mergeCell ref="E103:I103"/>
    <mergeCell ref="F121:G121"/>
    <mergeCell ref="F127:G127"/>
    <mergeCell ref="H127:I127"/>
    <mergeCell ref="H124:I124"/>
    <mergeCell ref="H125:I125"/>
    <mergeCell ref="F124:G124"/>
    <mergeCell ref="E146:H146"/>
    <mergeCell ref="F128:G128"/>
    <mergeCell ref="H128:I128"/>
    <mergeCell ref="F130:G130"/>
    <mergeCell ref="H130:I130"/>
    <mergeCell ref="E147:H147"/>
    <mergeCell ref="E144:H144"/>
    <mergeCell ref="H131:I131"/>
    <mergeCell ref="E134:I134"/>
    <mergeCell ref="E136:H136"/>
    <mergeCell ref="E143:F143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37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5.7109375" customWidth="1"/>
    <col min="4" max="4" width="11" style="32" customWidth="1"/>
    <col min="5" max="8" width="16.7109375" customWidth="1"/>
    <col min="9" max="9" width="12.7109375" customWidth="1"/>
  </cols>
  <sheetData>
    <row r="1" spans="1:4" s="2" customFormat="1" ht="27.75" customHeight="1">
      <c r="A1" s="656" t="s">
        <v>385</v>
      </c>
      <c r="B1" s="656"/>
      <c r="C1" s="656"/>
      <c r="D1" s="116"/>
    </row>
    <row r="2" spans="1:4" s="21" customFormat="1" ht="15" customHeight="1">
      <c r="A2" s="351"/>
      <c r="B2" s="152" t="s">
        <v>121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339"/>
      <c r="B4" s="267" t="s">
        <v>214</v>
      </c>
      <c r="C4" s="270"/>
      <c r="D4" s="271"/>
    </row>
    <row r="5" spans="1:4" s="3" customFormat="1" ht="66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0.25" customHeight="1">
      <c r="A6" s="206"/>
      <c r="B6" s="263" t="s">
        <v>96</v>
      </c>
      <c r="C6" s="238"/>
      <c r="D6" s="46"/>
    </row>
    <row r="7" spans="1:4" s="41" customFormat="1" ht="15.75" customHeight="1">
      <c r="A7" s="39">
        <v>1</v>
      </c>
      <c r="B7" s="212" t="s">
        <v>205</v>
      </c>
      <c r="C7" s="165">
        <v>649900.92159263277</v>
      </c>
      <c r="D7" s="46"/>
    </row>
    <row r="8" spans="1:4" s="34" customFormat="1" ht="13.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46501.487592632722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39082.22759263272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2777.7999999999997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1945.2800000000002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1459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1237.1799999999998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205306.29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145665.34000000003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204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58429.549999999988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1007.4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70739.535999999993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23407.585999999999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47223.95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108</v>
      </c>
      <c r="D27" s="359"/>
    </row>
    <row r="28" spans="1:4" s="33" customFormat="1" ht="15.95" customHeight="1">
      <c r="A28" s="94" t="s">
        <v>46</v>
      </c>
      <c r="B28" s="274" t="s">
        <v>91</v>
      </c>
      <c r="C28" s="98">
        <v>81847.296000000017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14" t="s">
        <v>49</v>
      </c>
      <c r="C31" s="282">
        <v>227427.592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137398.272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0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90029.319999999992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11268.8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62552.51999999999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7127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74" t="s">
        <v>154</v>
      </c>
      <c r="C40" s="98">
        <v>18078.719999999998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37419.320000000007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5231.12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2505.8249999999998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1048.8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244.755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1431.74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30994.290000000005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30994.290000000005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1507.7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27434.630000000005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2051.96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1193.9100000000001</v>
      </c>
      <c r="D59" s="362"/>
    </row>
    <row r="60" spans="1:4" s="41" customFormat="1" ht="15" customHeight="1">
      <c r="A60" s="39" t="s">
        <v>354</v>
      </c>
      <c r="B60" s="212" t="s">
        <v>377</v>
      </c>
      <c r="C60" s="46">
        <v>67384.319999999992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34513.919999999998</v>
      </c>
      <c r="D61" s="98"/>
    </row>
    <row r="62" spans="1:4" s="42" customFormat="1" ht="16.5" customHeight="1">
      <c r="A62" s="51" t="s">
        <v>361</v>
      </c>
      <c r="B62" s="79" t="s">
        <v>279</v>
      </c>
      <c r="C62" s="46">
        <v>751799.16159263276</v>
      </c>
      <c r="D62" s="46"/>
    </row>
    <row r="63" spans="1:4" s="42" customFormat="1" ht="12">
      <c r="A63" s="51" t="s">
        <v>362</v>
      </c>
      <c r="B63" s="79" t="s">
        <v>99</v>
      </c>
      <c r="C63" s="46">
        <v>37419.320000000007</v>
      </c>
      <c r="D63" s="386"/>
    </row>
    <row r="64" spans="1:4" s="42" customFormat="1" ht="24" hidden="1">
      <c r="A64" s="43" t="s">
        <v>364</v>
      </c>
      <c r="B64" s="40" t="s">
        <v>225</v>
      </c>
      <c r="C64" s="92">
        <v>0</v>
      </c>
      <c r="D64" s="386"/>
    </row>
    <row r="65" spans="1:4" s="42" customFormat="1" ht="24.75" customHeight="1" thickBot="1">
      <c r="A65" s="51" t="s">
        <v>365</v>
      </c>
      <c r="B65" s="227" t="s">
        <v>218</v>
      </c>
      <c r="C65" s="257">
        <v>789218.48159263283</v>
      </c>
      <c r="D65" s="46"/>
    </row>
    <row r="66" spans="1:4" s="42" customFormat="1" ht="12.75" customHeight="1" thickBot="1">
      <c r="A66" s="43" t="s">
        <v>366</v>
      </c>
      <c r="B66" s="229" t="s">
        <v>72</v>
      </c>
      <c r="C66" s="168">
        <v>-78185</v>
      </c>
      <c r="D66" s="386"/>
    </row>
    <row r="67" spans="1:4" s="41" customFormat="1" ht="14.25" customHeight="1">
      <c r="A67" s="43" t="s">
        <v>367</v>
      </c>
      <c r="B67" s="229" t="s">
        <v>71</v>
      </c>
      <c r="C67" s="336">
        <v>740485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740485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0</v>
      </c>
      <c r="D69" s="367"/>
    </row>
    <row r="70" spans="1:4" s="41" customFormat="1" ht="14.25" customHeight="1" thickBot="1">
      <c r="A70" s="43" t="s">
        <v>368</v>
      </c>
      <c r="B70" s="229" t="s">
        <v>74</v>
      </c>
      <c r="C70" s="336">
        <v>749564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749564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02">
        <v>0</v>
      </c>
      <c r="D72" s="423"/>
    </row>
    <row r="73" spans="1:4" s="42" customFormat="1" ht="23.25" customHeight="1" thickBot="1">
      <c r="A73" s="39" t="s">
        <v>369</v>
      </c>
      <c r="B73" s="230" t="s">
        <v>350</v>
      </c>
      <c r="C73" s="169">
        <v>-117839.48159263283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1009775</v>
      </c>
      <c r="D75" s="424"/>
    </row>
    <row r="76" spans="1:4" s="10" customFormat="1" ht="12" customHeight="1">
      <c r="A76" s="235"/>
      <c r="B76" s="6" t="s">
        <v>378</v>
      </c>
      <c r="C76" s="283">
        <v>638640</v>
      </c>
      <c r="D76" s="358"/>
    </row>
    <row r="77" spans="1:4" s="10" customFormat="1" ht="12" customHeight="1">
      <c r="A77" s="235"/>
      <c r="B77" s="6" t="s">
        <v>379</v>
      </c>
      <c r="C77" s="283">
        <v>51704</v>
      </c>
      <c r="D77" s="358">
        <v>1160</v>
      </c>
    </row>
    <row r="78" spans="1:4" s="10" customFormat="1" ht="12" customHeight="1">
      <c r="A78" s="235"/>
      <c r="B78" s="6" t="s">
        <v>380</v>
      </c>
      <c r="C78" s="283">
        <v>237546</v>
      </c>
      <c r="D78" s="358">
        <v>22712</v>
      </c>
    </row>
    <row r="79" spans="1:4" s="10" customFormat="1" ht="12" customHeight="1">
      <c r="A79" s="235"/>
      <c r="B79" s="6" t="s">
        <v>280</v>
      </c>
      <c r="C79" s="283">
        <v>0</v>
      </c>
      <c r="D79" s="358"/>
    </row>
    <row r="80" spans="1:4" s="10" customFormat="1" ht="12" customHeight="1">
      <c r="A80" s="235"/>
      <c r="B80" s="6" t="s">
        <v>381</v>
      </c>
      <c r="C80" s="283">
        <v>81885</v>
      </c>
      <c r="D80" s="358">
        <v>2992</v>
      </c>
    </row>
    <row r="81" spans="1:5" s="49" customFormat="1" ht="16.5" customHeight="1">
      <c r="A81" s="340"/>
      <c r="B81" s="154" t="s">
        <v>281</v>
      </c>
      <c r="C81" s="46">
        <v>1750260</v>
      </c>
      <c r="D81" s="369"/>
    </row>
    <row r="82" spans="1:5" s="10" customFormat="1" ht="5.25" customHeight="1">
      <c r="A82" s="235"/>
      <c r="B82" s="6"/>
      <c r="C82" s="31"/>
      <c r="D82" s="358"/>
    </row>
    <row r="83" spans="1:5" s="49" customFormat="1" ht="15.75" customHeight="1">
      <c r="A83" s="341"/>
      <c r="B83" s="104" t="s">
        <v>351</v>
      </c>
      <c r="C83" s="31">
        <v>1013323</v>
      </c>
      <c r="D83" s="369"/>
    </row>
    <row r="84" spans="1:5" s="10" customFormat="1" ht="12" customHeight="1">
      <c r="A84" s="235"/>
      <c r="B84" s="6" t="s">
        <v>378</v>
      </c>
      <c r="C84" s="283">
        <v>642338</v>
      </c>
      <c r="D84" s="358"/>
    </row>
    <row r="85" spans="1:5" s="10" customFormat="1" ht="12" customHeight="1">
      <c r="A85" s="235"/>
      <c r="B85" s="6" t="s">
        <v>379</v>
      </c>
      <c r="C85" s="283">
        <v>51344</v>
      </c>
      <c r="D85" s="358"/>
    </row>
    <row r="86" spans="1:5" s="10" customFormat="1" ht="12" customHeight="1">
      <c r="A86" s="235"/>
      <c r="B86" s="6" t="s">
        <v>380</v>
      </c>
      <c r="C86" s="283">
        <v>237297</v>
      </c>
      <c r="D86" s="358"/>
    </row>
    <row r="87" spans="1:5" s="10" customFormat="1" ht="12" customHeight="1">
      <c r="A87" s="235"/>
      <c r="B87" s="6" t="s">
        <v>280</v>
      </c>
      <c r="C87" s="283">
        <v>0</v>
      </c>
      <c r="D87" s="358"/>
    </row>
    <row r="88" spans="1:5" s="10" customFormat="1" ht="12" customHeight="1">
      <c r="A88" s="235"/>
      <c r="B88" s="6" t="s">
        <v>381</v>
      </c>
      <c r="C88" s="283">
        <v>82344</v>
      </c>
      <c r="D88" s="358"/>
    </row>
    <row r="89" spans="1:5" s="49" customFormat="1" ht="17.25" customHeight="1">
      <c r="A89" s="340"/>
      <c r="B89" s="154" t="s">
        <v>282</v>
      </c>
      <c r="C89" s="46">
        <v>1762887</v>
      </c>
      <c r="D89" s="369"/>
      <c r="E89" s="276"/>
    </row>
    <row r="90" spans="1:5" s="10" customFormat="1" ht="12" customHeight="1">
      <c r="A90" s="235"/>
      <c r="B90" s="15" t="s">
        <v>283</v>
      </c>
      <c r="C90" s="174">
        <v>1.0072143567241438</v>
      </c>
      <c r="D90" s="358"/>
    </row>
    <row r="91" spans="1:5" s="9" customFormat="1" ht="15.95" customHeight="1">
      <c r="A91" s="342"/>
      <c r="B91" s="154" t="s">
        <v>73</v>
      </c>
      <c r="C91" s="75">
        <v>-12627</v>
      </c>
      <c r="D91" s="425"/>
    </row>
    <row r="92" spans="1:5" s="10" customFormat="1" ht="15.95" customHeight="1">
      <c r="A92" s="235"/>
      <c r="B92" s="226" t="s">
        <v>272</v>
      </c>
      <c r="C92" s="86">
        <v>-3548</v>
      </c>
      <c r="D92" s="358"/>
    </row>
    <row r="93" spans="1:5" s="10" customFormat="1" ht="15.95" customHeight="1">
      <c r="A93" s="235"/>
      <c r="B93" s="226" t="s">
        <v>271</v>
      </c>
      <c r="C93" s="87">
        <v>-9079</v>
      </c>
      <c r="D93" s="358"/>
    </row>
    <row r="94" spans="1:5" s="10" customFormat="1" ht="15.95" customHeight="1">
      <c r="A94" s="235"/>
      <c r="B94" s="301" t="s">
        <v>213</v>
      </c>
      <c r="C94" s="87"/>
      <c r="D94" s="260"/>
    </row>
    <row r="95" spans="1:5" s="10" customFormat="1" ht="15.95" customHeight="1">
      <c r="A95" s="235"/>
      <c r="B95" s="58" t="s">
        <v>386</v>
      </c>
      <c r="C95" s="87"/>
      <c r="D95" s="260"/>
    </row>
    <row r="96" spans="1:5" s="10" customFormat="1" ht="15.95" customHeight="1">
      <c r="A96" s="235"/>
      <c r="B96" s="14" t="s">
        <v>208</v>
      </c>
      <c r="C96" s="283">
        <v>1327</v>
      </c>
      <c r="D96" s="260"/>
    </row>
    <row r="97" spans="1:9" s="10" customFormat="1" ht="15.95" customHeight="1" thickBot="1">
      <c r="A97" s="235"/>
      <c r="B97" s="14" t="s">
        <v>209</v>
      </c>
      <c r="C97" s="303">
        <v>22712</v>
      </c>
      <c r="D97" s="260"/>
    </row>
    <row r="98" spans="1:9" s="17" customFormat="1" ht="15.95" customHeight="1">
      <c r="A98" s="341"/>
      <c r="B98" s="171" t="s">
        <v>212</v>
      </c>
      <c r="C98" s="299">
        <v>24039</v>
      </c>
      <c r="D98" s="417"/>
    </row>
    <row r="99" spans="1:9" s="10" customFormat="1" ht="15.95" customHeight="1">
      <c r="A99" s="235"/>
      <c r="B99" s="6" t="s">
        <v>387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1165</v>
      </c>
      <c r="D100" s="260"/>
    </row>
    <row r="101" spans="1:9" s="10" customFormat="1" ht="15.95" customHeight="1" thickBot="1">
      <c r="A101" s="235"/>
      <c r="B101" s="14" t="s">
        <v>209</v>
      </c>
      <c r="C101" s="303">
        <v>22845</v>
      </c>
      <c r="D101" s="260"/>
    </row>
    <row r="102" spans="1:9" s="17" customFormat="1" ht="15.95" customHeight="1">
      <c r="A102" s="341"/>
      <c r="B102" s="171" t="s">
        <v>212</v>
      </c>
      <c r="C102" s="299">
        <v>24010</v>
      </c>
      <c r="D102" s="417"/>
    </row>
    <row r="103" spans="1:9" s="7" customFormat="1" ht="20.100000000000001" customHeight="1">
      <c r="A103" s="239"/>
      <c r="B103" s="444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352"/>
      <c r="B104" s="110"/>
      <c r="C104" s="109"/>
      <c r="D104" s="240"/>
      <c r="E104" s="129"/>
      <c r="F104" s="697" t="str">
        <f>+B2</f>
        <v xml:space="preserve"> ул. Чепецкая, д. 9</v>
      </c>
      <c r="G104" s="697"/>
      <c r="H104" s="697"/>
      <c r="I104" s="129"/>
    </row>
    <row r="105" spans="1:9" s="68" customFormat="1" ht="21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9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278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216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277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267</v>
      </c>
      <c r="F110" s="694"/>
      <c r="G110" s="694"/>
      <c r="H110" s="694"/>
      <c r="I110" s="695"/>
    </row>
    <row r="111" spans="1:9" s="49" customFormat="1" ht="15" customHeight="1">
      <c r="A111" s="353"/>
      <c r="B111" s="259"/>
      <c r="C111" s="109"/>
      <c r="D111" s="240"/>
      <c r="E111" s="693" t="s">
        <v>268</v>
      </c>
      <c r="F111" s="694"/>
      <c r="G111" s="694"/>
      <c r="H111" s="694"/>
      <c r="I111" s="695"/>
    </row>
    <row r="112" spans="1:9" ht="15" customHeight="1">
      <c r="A112" s="354"/>
      <c r="B112" s="116"/>
      <c r="C112" s="116"/>
      <c r="D112" s="116"/>
      <c r="E112" s="693" t="s">
        <v>120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192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107</v>
      </c>
      <c r="F114" s="694"/>
      <c r="G114" s="694"/>
      <c r="H114" s="694"/>
      <c r="I114" s="695"/>
    </row>
    <row r="115" spans="1:9" ht="15" customHeight="1">
      <c r="E115" s="693" t="s">
        <v>112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38</v>
      </c>
      <c r="F121" s="718">
        <v>3</v>
      </c>
      <c r="G121" s="719"/>
      <c r="H121" s="655">
        <v>9625.6299999999992</v>
      </c>
      <c r="I121" s="644"/>
    </row>
    <row r="122" spans="1:9">
      <c r="E122" s="69"/>
      <c r="F122" s="671"/>
      <c r="G122" s="671"/>
      <c r="H122" s="659"/>
      <c r="I122" s="639"/>
    </row>
    <row r="123" spans="1:9">
      <c r="E123" s="69"/>
      <c r="F123" s="629"/>
      <c r="G123" s="653"/>
      <c r="H123" s="659"/>
      <c r="I123" s="639"/>
    </row>
    <row r="124" spans="1:9">
      <c r="E124" s="66"/>
      <c r="F124" s="629"/>
      <c r="G124" s="653"/>
      <c r="H124" s="659"/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69"/>
      <c r="F127" s="657"/>
      <c r="G127" s="658"/>
      <c r="H127" s="659"/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9625.6299999999992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6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-78185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740485</v>
      </c>
      <c r="G138" s="159">
        <f>+C70</f>
        <v>749564</v>
      </c>
      <c r="H138" s="159">
        <f>+C65</f>
        <v>789218.48159263283</v>
      </c>
      <c r="I138" s="160">
        <f>+G138-H138</f>
        <v>-39654.48159263283</v>
      </c>
    </row>
    <row r="139" spans="5:9" ht="15.95" customHeight="1">
      <c r="E139" s="188" t="s">
        <v>306</v>
      </c>
      <c r="F139" s="189"/>
      <c r="G139" s="156">
        <f>+G138/F138</f>
        <v>1.0122608830698798</v>
      </c>
      <c r="H139" s="156">
        <f>+H138/F138</f>
        <v>1.0658129220613961</v>
      </c>
      <c r="I139" s="64"/>
    </row>
    <row r="140" spans="5:9" ht="15.95" customHeight="1">
      <c r="E140" s="124" t="s">
        <v>78</v>
      </c>
      <c r="F140" s="161">
        <f>+C75</f>
        <v>1009775</v>
      </c>
      <c r="G140" s="161">
        <f>+C83</f>
        <v>1013323</v>
      </c>
      <c r="H140" s="161">
        <f>+F140-D76-D77-D78-D80</f>
        <v>982911</v>
      </c>
      <c r="I140" s="160">
        <f>+G140-H140</f>
        <v>30412</v>
      </c>
    </row>
    <row r="141" spans="5:9" ht="15.95" customHeight="1" thickBot="1">
      <c r="E141" s="190" t="s">
        <v>306</v>
      </c>
      <c r="F141" s="191"/>
      <c r="G141" s="157">
        <f>+G140/F140</f>
        <v>1.0035136540318388</v>
      </c>
      <c r="H141" s="157">
        <f>+H140/G140</f>
        <v>0.96998785184980507</v>
      </c>
      <c r="I141" s="158"/>
    </row>
    <row r="142" spans="5:9" ht="15.95" customHeight="1" thickBot="1">
      <c r="E142" s="147" t="s">
        <v>308</v>
      </c>
      <c r="F142" s="162">
        <f>+F140+F138</f>
        <v>1750260</v>
      </c>
      <c r="G142" s="162">
        <f>+G140+G138</f>
        <v>1762887</v>
      </c>
      <c r="H142" s="162">
        <f>+H140+H138</f>
        <v>1772129.4815926328</v>
      </c>
      <c r="I142" s="196">
        <f>+I140+I138</f>
        <v>-9242.4815926328301</v>
      </c>
    </row>
    <row r="143" spans="5:9" ht="15.95" customHeight="1" thickBot="1">
      <c r="E143" s="674" t="s">
        <v>306</v>
      </c>
      <c r="F143" s="675"/>
      <c r="G143" s="149">
        <f>+G142/F142</f>
        <v>1.0072143567241438</v>
      </c>
      <c r="H143" s="149">
        <f>+H142/G142</f>
        <v>1.0052428100000923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-87427.48159263283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-85627.48159263283</v>
      </c>
    </row>
  </sheetData>
  <mergeCells count="47">
    <mergeCell ref="E112:I112"/>
    <mergeCell ref="A1:C1"/>
    <mergeCell ref="A114:B114"/>
    <mergeCell ref="A3:B3"/>
    <mergeCell ref="E114:I114"/>
    <mergeCell ref="E113:I113"/>
    <mergeCell ref="A113:B113"/>
    <mergeCell ref="H122:I122"/>
    <mergeCell ref="E115:I115"/>
    <mergeCell ref="E103:I103"/>
    <mergeCell ref="F104:H104"/>
    <mergeCell ref="E105:I105"/>
    <mergeCell ref="E107:I107"/>
    <mergeCell ref="E108:I108"/>
    <mergeCell ref="E109:I109"/>
    <mergeCell ref="E110:I110"/>
    <mergeCell ref="E111:I111"/>
    <mergeCell ref="H127:I127"/>
    <mergeCell ref="F124:G124"/>
    <mergeCell ref="H124:I124"/>
    <mergeCell ref="E116:I116"/>
    <mergeCell ref="E119:I119"/>
    <mergeCell ref="F120:G120"/>
    <mergeCell ref="H120:I120"/>
    <mergeCell ref="F121:G121"/>
    <mergeCell ref="H121:I121"/>
    <mergeCell ref="F122:G122"/>
    <mergeCell ref="E143:F143"/>
    <mergeCell ref="F123:G123"/>
    <mergeCell ref="H123:I123"/>
    <mergeCell ref="F130:G130"/>
    <mergeCell ref="H130:I130"/>
    <mergeCell ref="F125:G125"/>
    <mergeCell ref="H125:I125"/>
    <mergeCell ref="F126:G126"/>
    <mergeCell ref="H126:I126"/>
    <mergeCell ref="F127:G127"/>
    <mergeCell ref="E146:H146"/>
    <mergeCell ref="E147:H147"/>
    <mergeCell ref="F128:G128"/>
    <mergeCell ref="H128:I128"/>
    <mergeCell ref="F129:G129"/>
    <mergeCell ref="H129:I129"/>
    <mergeCell ref="E144:H144"/>
    <mergeCell ref="H131:I131"/>
    <mergeCell ref="E134:I134"/>
    <mergeCell ref="E136:H136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34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89" customWidth="1"/>
    <col min="2" max="2" width="65.7109375" customWidth="1"/>
    <col min="3" max="3" width="15.7109375" customWidth="1"/>
    <col min="4" max="4" width="12.5703125" style="32" customWidth="1"/>
    <col min="5" max="8" width="16.7109375" customWidth="1"/>
    <col min="9" max="9" width="12.85546875" customWidth="1"/>
  </cols>
  <sheetData>
    <row r="1" spans="1:4" s="2" customFormat="1" ht="19.5" customHeight="1">
      <c r="A1" s="656" t="s">
        <v>385</v>
      </c>
      <c r="B1" s="656"/>
      <c r="C1" s="656"/>
      <c r="D1" s="116"/>
    </row>
    <row r="2" spans="1:4" s="21" customFormat="1" ht="15" customHeight="1">
      <c r="A2" s="351"/>
      <c r="B2" s="152" t="s">
        <v>122</v>
      </c>
      <c r="D2" s="396"/>
    </row>
    <row r="3" spans="1:4" s="21" customFormat="1" ht="15" customHeight="1">
      <c r="A3" s="696" t="s">
        <v>372</v>
      </c>
      <c r="B3" s="696"/>
      <c r="D3" s="396"/>
    </row>
    <row r="4" spans="1:4" s="21" customFormat="1" ht="15" customHeight="1">
      <c r="A4" s="339"/>
      <c r="B4" s="267" t="s">
        <v>207</v>
      </c>
      <c r="C4" s="270"/>
      <c r="D4" s="271"/>
    </row>
    <row r="5" spans="1:4" s="3" customFormat="1" ht="74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0.25" customHeight="1">
      <c r="A6" s="206"/>
      <c r="B6" s="263" t="s">
        <v>96</v>
      </c>
      <c r="C6" s="238"/>
      <c r="D6" s="46"/>
    </row>
    <row r="7" spans="1:4" s="41" customFormat="1" ht="17.25" customHeight="1">
      <c r="A7" s="39">
        <v>1</v>
      </c>
      <c r="B7" s="212" t="s">
        <v>205</v>
      </c>
      <c r="C7" s="165">
        <v>631972.84049527918</v>
      </c>
      <c r="D7" s="46"/>
    </row>
    <row r="8" spans="1:4" s="34" customFormat="1" ht="12.7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46189.017495279288</v>
      </c>
      <c r="D9" s="98"/>
    </row>
    <row r="10" spans="1:4" s="16" customFormat="1" ht="15" hidden="1" customHeight="1">
      <c r="A10" s="95" t="s">
        <v>95</v>
      </c>
      <c r="B10" s="216" t="s">
        <v>155</v>
      </c>
      <c r="C10" s="88">
        <v>39126.237495279289</v>
      </c>
      <c r="D10" s="359"/>
    </row>
    <row r="11" spans="1:4" s="16" customFormat="1" ht="12.95" hidden="1" customHeight="1">
      <c r="A11" s="95" t="s">
        <v>21</v>
      </c>
      <c r="B11" s="218" t="s">
        <v>153</v>
      </c>
      <c r="C11" s="88">
        <v>2824.92</v>
      </c>
      <c r="D11" s="359"/>
    </row>
    <row r="12" spans="1:4" s="16" customFormat="1" ht="12.95" hidden="1" customHeight="1">
      <c r="A12" s="95" t="s">
        <v>22</v>
      </c>
      <c r="B12" s="216" t="s">
        <v>18</v>
      </c>
      <c r="C12" s="88">
        <v>1945.2800000000002</v>
      </c>
      <c r="D12" s="359"/>
    </row>
    <row r="13" spans="1:4" s="16" customFormat="1" ht="12.95" hidden="1" customHeight="1">
      <c r="A13" s="95" t="s">
        <v>23</v>
      </c>
      <c r="B13" s="216" t="s">
        <v>19</v>
      </c>
      <c r="C13" s="88">
        <v>1466</v>
      </c>
      <c r="D13" s="359"/>
    </row>
    <row r="14" spans="1:4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2.95" hidden="1" customHeight="1">
      <c r="A16" s="95" t="s">
        <v>26</v>
      </c>
      <c r="B16" s="216" t="s">
        <v>103</v>
      </c>
      <c r="C16" s="88">
        <v>826.57999999999993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203172.18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147113.74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206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54751.199999999997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1101.24</v>
      </c>
      <c r="D21" s="88"/>
    </row>
    <row r="22" spans="1:4" s="33" customFormat="1" ht="15.95" customHeight="1">
      <c r="A22" s="94" t="s">
        <v>40</v>
      </c>
      <c r="B22" s="295" t="s">
        <v>376</v>
      </c>
      <c r="C22" s="98">
        <v>51685.928999999989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17613.594000000001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34072.334999999992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0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83129.147999999972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95" t="s">
        <v>49</v>
      </c>
      <c r="C31" s="282">
        <v>229434.70600000001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139550.136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0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89884.57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5028.7999999999993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9081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67617.17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8157.6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18361.86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366858.76000000007</v>
      </c>
      <c r="D41" s="46"/>
    </row>
    <row r="42" spans="1:4" s="33" customFormat="1" ht="23.25" customHeight="1">
      <c r="A42" s="94" t="s">
        <v>37</v>
      </c>
      <c r="B42" s="214" t="s">
        <v>80</v>
      </c>
      <c r="C42" s="98">
        <v>334918.05000000005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333219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139.84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35.92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1048.95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474.34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24915.87</v>
      </c>
      <c r="D50" s="99"/>
    </row>
    <row r="51" spans="1:4" s="17" customFormat="1" ht="12.95" hidden="1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hidden="1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hidden="1" customHeight="1">
      <c r="A53" s="95" t="s">
        <v>63</v>
      </c>
      <c r="B53" s="214" t="s">
        <v>36</v>
      </c>
      <c r="C53" s="88">
        <v>24915.87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1531.52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23284.35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100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7024.84</v>
      </c>
      <c r="D59" s="362"/>
    </row>
    <row r="60" spans="1:4" s="41" customFormat="1" ht="17.25" customHeight="1">
      <c r="A60" s="39" t="s">
        <v>354</v>
      </c>
      <c r="B60" s="212" t="s">
        <v>377</v>
      </c>
      <c r="C60" s="46">
        <v>68439.66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35054.460000000006</v>
      </c>
      <c r="D61" s="98"/>
    </row>
    <row r="62" spans="1:4" s="42" customFormat="1" ht="12">
      <c r="A62" s="51" t="s">
        <v>361</v>
      </c>
      <c r="B62" s="79" t="s">
        <v>279</v>
      </c>
      <c r="C62" s="46">
        <v>735466.96049527917</v>
      </c>
      <c r="D62" s="46"/>
    </row>
    <row r="63" spans="1:4" s="42" customFormat="1" ht="12">
      <c r="A63" s="51" t="s">
        <v>362</v>
      </c>
      <c r="B63" s="79" t="s">
        <v>99</v>
      </c>
      <c r="C63" s="46">
        <v>366858.76000000007</v>
      </c>
      <c r="D63" s="386"/>
    </row>
    <row r="64" spans="1:4" s="42" customFormat="1" ht="17.25" customHeight="1">
      <c r="A64" s="43" t="s">
        <v>364</v>
      </c>
      <c r="B64" s="347" t="s">
        <v>235</v>
      </c>
      <c r="C64" s="92">
        <v>0</v>
      </c>
      <c r="D64" s="386"/>
    </row>
    <row r="65" spans="1:4" s="42" customFormat="1" ht="24" customHeight="1" thickBot="1">
      <c r="A65" s="51" t="s">
        <v>365</v>
      </c>
      <c r="B65" s="227" t="s">
        <v>218</v>
      </c>
      <c r="C65" s="257">
        <v>1102325.7204952792</v>
      </c>
      <c r="D65" s="397"/>
    </row>
    <row r="66" spans="1:4" s="42" customFormat="1" ht="17.25" customHeight="1" thickBot="1">
      <c r="A66" s="43" t="s">
        <v>366</v>
      </c>
      <c r="B66" s="229" t="s">
        <v>72</v>
      </c>
      <c r="C66" s="168">
        <v>-480171</v>
      </c>
      <c r="D66" s="385"/>
    </row>
    <row r="67" spans="1:4" s="41" customFormat="1" ht="21.75" customHeight="1">
      <c r="A67" s="43" t="s">
        <v>367</v>
      </c>
      <c r="B67" s="229" t="s">
        <v>71</v>
      </c>
      <c r="C67" s="336">
        <v>759485.46400000004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747205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12280.464000000002</v>
      </c>
      <c r="D69" s="367"/>
    </row>
    <row r="70" spans="1:4" s="41" customFormat="1" ht="21" customHeight="1" thickBot="1">
      <c r="A70" s="43" t="s">
        <v>368</v>
      </c>
      <c r="B70" s="229" t="s">
        <v>74</v>
      </c>
      <c r="C70" s="336">
        <v>745423.46400000004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733789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38">
        <v>11634.464000000002</v>
      </c>
      <c r="D72" s="423"/>
    </row>
    <row r="73" spans="1:4" s="42" customFormat="1" ht="30.75" customHeight="1" thickBot="1">
      <c r="A73" s="39" t="s">
        <v>369</v>
      </c>
      <c r="B73" s="230" t="s">
        <v>350</v>
      </c>
      <c r="C73" s="169">
        <v>-837073.25649527914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1070339</v>
      </c>
      <c r="D75" s="424"/>
    </row>
    <row r="76" spans="1:4" s="10" customFormat="1" ht="12" customHeight="1">
      <c r="A76" s="235"/>
      <c r="B76" s="6" t="s">
        <v>378</v>
      </c>
      <c r="C76" s="283">
        <v>636870</v>
      </c>
      <c r="D76" s="358"/>
    </row>
    <row r="77" spans="1:4" s="10" customFormat="1" ht="12" customHeight="1">
      <c r="A77" s="235"/>
      <c r="B77" s="6" t="s">
        <v>379</v>
      </c>
      <c r="C77" s="283">
        <v>59503</v>
      </c>
      <c r="D77" s="358">
        <v>618</v>
      </c>
    </row>
    <row r="78" spans="1:4" s="10" customFormat="1" ht="12" customHeight="1">
      <c r="A78" s="235"/>
      <c r="B78" s="6" t="s">
        <v>380</v>
      </c>
      <c r="C78" s="283">
        <v>276481</v>
      </c>
      <c r="D78" s="358">
        <v>23174</v>
      </c>
    </row>
    <row r="79" spans="1:4" s="10" customFormat="1" ht="12" customHeight="1">
      <c r="A79" s="235"/>
      <c r="B79" s="6" t="s">
        <v>280</v>
      </c>
      <c r="C79" s="283">
        <v>0</v>
      </c>
      <c r="D79" s="358"/>
    </row>
    <row r="80" spans="1:4" s="10" customFormat="1" ht="12" customHeight="1">
      <c r="A80" s="235"/>
      <c r="B80" s="6" t="s">
        <v>381</v>
      </c>
      <c r="C80" s="283">
        <v>97485</v>
      </c>
      <c r="D80" s="358">
        <v>4997</v>
      </c>
    </row>
    <row r="81" spans="1:4" s="49" customFormat="1" ht="16.5" customHeight="1">
      <c r="A81" s="340"/>
      <c r="B81" s="154" t="s">
        <v>281</v>
      </c>
      <c r="C81" s="46">
        <v>1829824.4640000002</v>
      </c>
      <c r="D81" s="369"/>
    </row>
    <row r="82" spans="1:4" s="10" customFormat="1" ht="5.25" customHeight="1">
      <c r="A82" s="235"/>
      <c r="B82" s="6"/>
      <c r="C82" s="31"/>
      <c r="D82" s="358"/>
    </row>
    <row r="83" spans="1:4" s="49" customFormat="1" ht="15.75" customHeight="1">
      <c r="A83" s="341"/>
      <c r="B83" s="104" t="s">
        <v>351</v>
      </c>
      <c r="C83" s="31">
        <v>1041557</v>
      </c>
      <c r="D83" s="369"/>
    </row>
    <row r="84" spans="1:4" s="10" customFormat="1" ht="12" customHeight="1">
      <c r="A84" s="235"/>
      <c r="B84" s="6" t="s">
        <v>378</v>
      </c>
      <c r="C84" s="283">
        <v>623795</v>
      </c>
      <c r="D84" s="358"/>
    </row>
    <row r="85" spans="1:4" s="10" customFormat="1" ht="12" customHeight="1">
      <c r="A85" s="235"/>
      <c r="B85" s="6" t="s">
        <v>379</v>
      </c>
      <c r="C85" s="283">
        <v>59143</v>
      </c>
      <c r="D85" s="358"/>
    </row>
    <row r="86" spans="1:4" s="10" customFormat="1" ht="12" customHeight="1">
      <c r="A86" s="235"/>
      <c r="B86" s="6" t="s">
        <v>380</v>
      </c>
      <c r="C86" s="283">
        <v>263875</v>
      </c>
      <c r="D86" s="358"/>
    </row>
    <row r="87" spans="1:4" s="10" customFormat="1" ht="12" customHeight="1">
      <c r="A87" s="235"/>
      <c r="B87" s="6" t="s">
        <v>280</v>
      </c>
      <c r="C87" s="283">
        <v>0</v>
      </c>
      <c r="D87" s="358"/>
    </row>
    <row r="88" spans="1:4" s="10" customFormat="1" ht="12" customHeight="1">
      <c r="A88" s="235"/>
      <c r="B88" s="6" t="s">
        <v>381</v>
      </c>
      <c r="C88" s="283">
        <v>94744</v>
      </c>
      <c r="D88" s="358"/>
    </row>
    <row r="89" spans="1:4" s="49" customFormat="1" ht="17.25" customHeight="1">
      <c r="A89" s="340"/>
      <c r="B89" s="154" t="s">
        <v>282</v>
      </c>
      <c r="C89" s="46">
        <v>1786980.4640000002</v>
      </c>
      <c r="D89" s="369"/>
    </row>
    <row r="90" spans="1:4" s="10" customFormat="1" ht="12" customHeight="1">
      <c r="A90" s="235"/>
      <c r="B90" s="15" t="s">
        <v>283</v>
      </c>
      <c r="C90" s="174">
        <v>0.97658573221480327</v>
      </c>
      <c r="D90" s="358"/>
    </row>
    <row r="91" spans="1:4" s="9" customFormat="1" ht="15.95" customHeight="1">
      <c r="A91" s="342"/>
      <c r="B91" s="154" t="s">
        <v>73</v>
      </c>
      <c r="C91" s="75">
        <v>42844</v>
      </c>
      <c r="D91" s="425"/>
    </row>
    <row r="92" spans="1:4" s="10" customFormat="1" ht="15.95" customHeight="1">
      <c r="A92" s="235"/>
      <c r="B92" s="226" t="s">
        <v>272</v>
      </c>
      <c r="C92" s="86">
        <v>28782</v>
      </c>
      <c r="D92" s="358"/>
    </row>
    <row r="93" spans="1:4" s="10" customFormat="1" ht="15.95" customHeight="1">
      <c r="A93" s="235"/>
      <c r="B93" s="226" t="s">
        <v>271</v>
      </c>
      <c r="C93" s="87">
        <v>14062</v>
      </c>
      <c r="D93" s="358"/>
    </row>
    <row r="94" spans="1:4" s="10" customFormat="1" ht="15.95" customHeight="1">
      <c r="A94" s="235"/>
      <c r="B94" s="298" t="s">
        <v>213</v>
      </c>
      <c r="C94" s="87"/>
      <c r="D94" s="260"/>
    </row>
    <row r="95" spans="1:4" s="10" customFormat="1" ht="15.95" customHeight="1">
      <c r="A95" s="235"/>
      <c r="B95" s="58" t="s">
        <v>386</v>
      </c>
      <c r="C95" s="87"/>
      <c r="D95" s="260"/>
    </row>
    <row r="96" spans="1:4" s="10" customFormat="1" ht="15.95" customHeight="1">
      <c r="A96" s="235"/>
      <c r="B96" s="14" t="s">
        <v>208</v>
      </c>
      <c r="C96" s="283">
        <v>1100</v>
      </c>
      <c r="D96" s="260"/>
    </row>
    <row r="97" spans="1:9" s="10" customFormat="1" ht="15.95" customHeight="1" thickBot="1">
      <c r="A97" s="235"/>
      <c r="B97" s="14" t="s">
        <v>209</v>
      </c>
      <c r="C97" s="303">
        <v>23174</v>
      </c>
      <c r="D97" s="260"/>
    </row>
    <row r="98" spans="1:9" s="17" customFormat="1" ht="15.95" customHeight="1">
      <c r="A98" s="341"/>
      <c r="B98" s="171" t="s">
        <v>212</v>
      </c>
      <c r="C98" s="299">
        <v>24274</v>
      </c>
      <c r="D98" s="417"/>
    </row>
    <row r="99" spans="1:9" s="10" customFormat="1" ht="15.95" customHeight="1">
      <c r="A99" s="235"/>
      <c r="B99" s="6" t="s">
        <v>387</v>
      </c>
      <c r="C99" s="87"/>
      <c r="D99" s="260"/>
    </row>
    <row r="100" spans="1:9" s="10" customFormat="1" ht="15.95" customHeight="1">
      <c r="A100" s="235"/>
      <c r="B100" s="14" t="s">
        <v>208</v>
      </c>
      <c r="C100" s="283">
        <v>994</v>
      </c>
      <c r="D100" s="260"/>
    </row>
    <row r="101" spans="1:9" s="10" customFormat="1" ht="15.95" customHeight="1" thickBot="1">
      <c r="A101" s="235"/>
      <c r="B101" s="14" t="s">
        <v>209</v>
      </c>
      <c r="C101" s="303">
        <v>21806</v>
      </c>
      <c r="D101" s="260"/>
    </row>
    <row r="102" spans="1:9" s="17" customFormat="1" ht="15.95" customHeight="1">
      <c r="A102" s="341"/>
      <c r="B102" s="171" t="s">
        <v>212</v>
      </c>
      <c r="C102" s="299">
        <v>22800</v>
      </c>
      <c r="D102" s="417"/>
    </row>
    <row r="103" spans="1:9" s="10" customFormat="1" ht="20.100000000000001" customHeight="1">
      <c r="A103" s="250"/>
      <c r="B103" s="259"/>
      <c r="C103" s="110"/>
      <c r="D103" s="260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352"/>
      <c r="B104" s="110"/>
      <c r="C104" s="109"/>
      <c r="D104" s="240"/>
      <c r="E104" s="129"/>
      <c r="F104" s="697" t="str">
        <f>+B2</f>
        <v xml:space="preserve"> ул. Чепецкая, д. 9а</v>
      </c>
      <c r="G104" s="697"/>
      <c r="H104" s="697"/>
      <c r="I104" s="129"/>
    </row>
    <row r="105" spans="1:9" s="68" customFormat="1" ht="18.75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8.2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193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194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195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267</v>
      </c>
      <c r="F110" s="694"/>
      <c r="G110" s="694"/>
      <c r="H110" s="694"/>
      <c r="I110" s="695"/>
    </row>
    <row r="111" spans="1:9" s="49" customFormat="1" ht="15" customHeight="1">
      <c r="A111" s="353"/>
      <c r="B111" s="259"/>
      <c r="C111" s="109"/>
      <c r="D111" s="240"/>
      <c r="E111" s="693" t="s">
        <v>268</v>
      </c>
      <c r="F111" s="694"/>
      <c r="G111" s="694"/>
      <c r="H111" s="694"/>
      <c r="I111" s="695"/>
    </row>
    <row r="112" spans="1:9" ht="15" customHeight="1">
      <c r="A112" s="354"/>
      <c r="B112" s="116"/>
      <c r="C112" s="116"/>
      <c r="D112" s="116"/>
      <c r="E112" s="693" t="s">
        <v>123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196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107</v>
      </c>
      <c r="F114" s="694"/>
      <c r="G114" s="694"/>
      <c r="H114" s="694"/>
      <c r="I114" s="695"/>
    </row>
    <row r="115" spans="1:9" ht="15" customHeight="1">
      <c r="E115" s="693" t="s">
        <v>112</v>
      </c>
      <c r="F115" s="694"/>
      <c r="G115" s="694"/>
      <c r="H115" s="694"/>
      <c r="I115" s="695"/>
    </row>
    <row r="116" spans="1:9" ht="15" customHeight="1" thickBot="1">
      <c r="E116" s="686" t="s">
        <v>384</v>
      </c>
      <c r="F116" s="687"/>
      <c r="G116" s="687"/>
      <c r="H116" s="687"/>
      <c r="I116" s="68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22</v>
      </c>
      <c r="F121" s="718">
        <v>71</v>
      </c>
      <c r="G121" s="719"/>
      <c r="H121" s="655">
        <v>538427.69999999995</v>
      </c>
      <c r="I121" s="644"/>
    </row>
    <row r="122" spans="1:9">
      <c r="E122" s="69" t="s">
        <v>300</v>
      </c>
      <c r="F122" s="671">
        <v>71</v>
      </c>
      <c r="G122" s="671"/>
      <c r="H122" s="659">
        <v>117473.92</v>
      </c>
      <c r="I122" s="639"/>
    </row>
    <row r="123" spans="1:9">
      <c r="E123" s="77" t="s">
        <v>197</v>
      </c>
      <c r="F123" s="629">
        <v>13</v>
      </c>
      <c r="G123" s="653"/>
      <c r="H123" s="659">
        <v>37944.49</v>
      </c>
      <c r="I123" s="639"/>
    </row>
    <row r="124" spans="1:9">
      <c r="E124" s="66" t="s">
        <v>301</v>
      </c>
      <c r="F124" s="629">
        <v>32</v>
      </c>
      <c r="G124" s="653"/>
      <c r="H124" s="659">
        <v>24591.45</v>
      </c>
      <c r="I124" s="639"/>
    </row>
    <row r="125" spans="1:9">
      <c r="E125" s="66" t="s">
        <v>198</v>
      </c>
      <c r="F125" s="629">
        <v>17</v>
      </c>
      <c r="G125" s="653"/>
      <c r="H125" s="659">
        <v>646.22</v>
      </c>
      <c r="I125" s="639"/>
    </row>
    <row r="126" spans="1:9">
      <c r="E126" s="66"/>
      <c r="F126" s="657"/>
      <c r="G126" s="658"/>
      <c r="H126" s="659"/>
      <c r="I126" s="639"/>
    </row>
    <row r="127" spans="1:9">
      <c r="E127" s="77"/>
      <c r="F127" s="657"/>
      <c r="G127" s="658"/>
      <c r="H127" s="659"/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719083.77999999991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8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-480171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759485.46400000004</v>
      </c>
      <c r="G138" s="159">
        <f>+C70</f>
        <v>745423.46400000004</v>
      </c>
      <c r="H138" s="159">
        <f>+C65</f>
        <v>1102325.7204952792</v>
      </c>
      <c r="I138" s="160">
        <f>+G138-H138</f>
        <v>-356902.25649527914</v>
      </c>
    </row>
    <row r="139" spans="5:9" ht="15.95" customHeight="1">
      <c r="E139" s="188" t="s">
        <v>306</v>
      </c>
      <c r="F139" s="189"/>
      <c r="G139" s="156">
        <f>+G138/F138</f>
        <v>0.98148483326337899</v>
      </c>
      <c r="H139" s="156">
        <f>+H138/F138</f>
        <v>1.451411215548003</v>
      </c>
      <c r="I139" s="64"/>
    </row>
    <row r="140" spans="5:9" ht="15.95" customHeight="1">
      <c r="E140" s="124" t="s">
        <v>78</v>
      </c>
      <c r="F140" s="161">
        <f>+C75</f>
        <v>1070339</v>
      </c>
      <c r="G140" s="161">
        <f>+C83</f>
        <v>1041557</v>
      </c>
      <c r="H140" s="161">
        <f>+F140-D76-D77-D78-D80</f>
        <v>1041550</v>
      </c>
      <c r="I140" s="160">
        <f>+G140-H140</f>
        <v>7</v>
      </c>
    </row>
    <row r="141" spans="5:9" ht="15.95" customHeight="1" thickBot="1">
      <c r="E141" s="190" t="s">
        <v>306</v>
      </c>
      <c r="F141" s="191"/>
      <c r="G141" s="157">
        <f>+G140/F140</f>
        <v>0.97310945410753047</v>
      </c>
      <c r="H141" s="157">
        <f>+H140/G140</f>
        <v>0.99999327929244386</v>
      </c>
      <c r="I141" s="158"/>
    </row>
    <row r="142" spans="5:9" ht="15.95" customHeight="1" thickBot="1">
      <c r="E142" s="147" t="s">
        <v>308</v>
      </c>
      <c r="F142" s="162">
        <f>+F140+F138</f>
        <v>1829824.4640000002</v>
      </c>
      <c r="G142" s="162">
        <f>+G140+G138</f>
        <v>1786980.4640000002</v>
      </c>
      <c r="H142" s="162">
        <f>+H140+H138</f>
        <v>2143875.7204952789</v>
      </c>
      <c r="I142" s="196">
        <f>+I140+I138</f>
        <v>-356895.25649527914</v>
      </c>
    </row>
    <row r="143" spans="5:9" ht="15.95" customHeight="1" thickBot="1">
      <c r="E143" s="674" t="s">
        <v>306</v>
      </c>
      <c r="F143" s="675"/>
      <c r="G143" s="149">
        <f>+G142/F142</f>
        <v>0.97658573221480327</v>
      </c>
      <c r="H143" s="149">
        <f>+H142/G142</f>
        <v>1.1997197303972758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-837066.25649527914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-835266.25649527914</v>
      </c>
    </row>
  </sheetData>
  <mergeCells count="47">
    <mergeCell ref="E107:I107"/>
    <mergeCell ref="E108:I108"/>
    <mergeCell ref="E112:I112"/>
    <mergeCell ref="E113:I113"/>
    <mergeCell ref="E114:I114"/>
    <mergeCell ref="E119:I119"/>
    <mergeCell ref="F120:G120"/>
    <mergeCell ref="H120:I120"/>
    <mergeCell ref="H121:I121"/>
    <mergeCell ref="A113:B113"/>
    <mergeCell ref="A114:B114"/>
    <mergeCell ref="H125:I125"/>
    <mergeCell ref="F123:G123"/>
    <mergeCell ref="A3:B3"/>
    <mergeCell ref="F121:G121"/>
    <mergeCell ref="E109:I109"/>
    <mergeCell ref="E110:I110"/>
    <mergeCell ref="E111:I111"/>
    <mergeCell ref="E115:I115"/>
    <mergeCell ref="F122:G122"/>
    <mergeCell ref="H122:I122"/>
    <mergeCell ref="E116:I116"/>
    <mergeCell ref="E105:I105"/>
    <mergeCell ref="E103:I103"/>
    <mergeCell ref="F104:H104"/>
    <mergeCell ref="A1:C1"/>
    <mergeCell ref="E144:H144"/>
    <mergeCell ref="F130:G130"/>
    <mergeCell ref="H130:I130"/>
    <mergeCell ref="H131:I131"/>
    <mergeCell ref="E134:I134"/>
    <mergeCell ref="E147:H147"/>
    <mergeCell ref="F127:G127"/>
    <mergeCell ref="H127:I127"/>
    <mergeCell ref="F129:G129"/>
    <mergeCell ref="E146:H146"/>
    <mergeCell ref="E136:H136"/>
    <mergeCell ref="E143:F143"/>
    <mergeCell ref="H129:I129"/>
    <mergeCell ref="F128:G128"/>
    <mergeCell ref="H128:I128"/>
    <mergeCell ref="H123:I123"/>
    <mergeCell ref="F124:G124"/>
    <mergeCell ref="H124:I124"/>
    <mergeCell ref="F126:G126"/>
    <mergeCell ref="H126:I126"/>
    <mergeCell ref="F125:G125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C142" activePane="bottomRight" state="frozenSplit"/>
      <selection pane="topRight" activeCell="G1" sqref="G1"/>
      <selection pane="bottomLeft" activeCell="A14" sqref="A14"/>
      <selection pane="bottomRight" activeCell="E138" sqref="E138"/>
    </sheetView>
  </sheetViews>
  <sheetFormatPr defaultRowHeight="12.75"/>
  <cols>
    <col min="1" max="1" width="6.7109375" customWidth="1"/>
    <col min="2" max="2" width="65.7109375" customWidth="1"/>
    <col min="3" max="3" width="14.140625" customWidth="1"/>
    <col min="4" max="4" width="11" style="32" customWidth="1"/>
    <col min="5" max="8" width="16.7109375" customWidth="1"/>
    <col min="9" max="9" width="12.7109375" customWidth="1"/>
  </cols>
  <sheetData>
    <row r="1" spans="1:8" s="2" customFormat="1" ht="23.25" customHeight="1">
      <c r="A1" s="656" t="s">
        <v>385</v>
      </c>
      <c r="B1" s="656"/>
      <c r="C1" s="656"/>
      <c r="D1" s="116"/>
    </row>
    <row r="2" spans="1:8" s="21" customFormat="1" ht="15" customHeight="1">
      <c r="A2" s="252"/>
      <c r="B2" s="152" t="s">
        <v>126</v>
      </c>
      <c r="D2" s="396"/>
    </row>
    <row r="3" spans="1:8" s="21" customFormat="1" ht="19.5" customHeight="1">
      <c r="A3" s="696" t="s">
        <v>372</v>
      </c>
      <c r="B3" s="696"/>
      <c r="D3" s="396"/>
      <c r="E3" s="749"/>
      <c r="F3" s="749"/>
      <c r="G3" s="749"/>
      <c r="H3" s="749"/>
    </row>
    <row r="4" spans="1:8" s="21" customFormat="1" ht="15" customHeight="1">
      <c r="A4" s="265"/>
      <c r="B4" s="267" t="s">
        <v>207</v>
      </c>
      <c r="C4" s="270"/>
      <c r="D4" s="271"/>
    </row>
    <row r="5" spans="1:8" s="3" customFormat="1" ht="71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8" s="38" customFormat="1" ht="20.25" customHeight="1">
      <c r="A6" s="206"/>
      <c r="B6" s="263" t="s">
        <v>96</v>
      </c>
      <c r="C6" s="238"/>
      <c r="D6" s="46"/>
    </row>
    <row r="7" spans="1:8" s="41" customFormat="1" ht="16.5" customHeight="1">
      <c r="A7" s="39">
        <v>1</v>
      </c>
      <c r="B7" s="212" t="s">
        <v>205</v>
      </c>
      <c r="C7" s="165">
        <v>452356.64799999999</v>
      </c>
      <c r="D7" s="46"/>
    </row>
    <row r="8" spans="1:8" s="34" customFormat="1" ht="15" customHeight="1">
      <c r="A8" s="37"/>
      <c r="B8" s="14" t="s">
        <v>17</v>
      </c>
      <c r="C8" s="237"/>
      <c r="D8" s="418"/>
    </row>
    <row r="9" spans="1:8" s="33" customFormat="1" ht="24.75" customHeight="1">
      <c r="A9" s="94" t="s">
        <v>16</v>
      </c>
      <c r="B9" s="214" t="s">
        <v>302</v>
      </c>
      <c r="C9" s="98">
        <v>51829.074000000008</v>
      </c>
      <c r="D9" s="98"/>
    </row>
    <row r="10" spans="1:8" s="16" customFormat="1" ht="15" hidden="1" customHeight="1">
      <c r="A10" s="95" t="s">
        <v>95</v>
      </c>
      <c r="B10" s="216" t="s">
        <v>155</v>
      </c>
      <c r="C10" s="88">
        <v>38790.804000000004</v>
      </c>
      <c r="D10" s="359"/>
    </row>
    <row r="11" spans="1:8" s="16" customFormat="1" ht="12.95" hidden="1" customHeight="1">
      <c r="A11" s="95" t="s">
        <v>21</v>
      </c>
      <c r="B11" s="218" t="s">
        <v>153</v>
      </c>
      <c r="C11" s="88">
        <v>9651.64</v>
      </c>
      <c r="D11" s="359"/>
    </row>
    <row r="12" spans="1:8" s="16" customFormat="1" ht="12.95" hidden="1" customHeight="1">
      <c r="A12" s="95" t="s">
        <v>22</v>
      </c>
      <c r="B12" s="216" t="s">
        <v>18</v>
      </c>
      <c r="C12" s="88">
        <v>2064.44</v>
      </c>
      <c r="D12" s="359"/>
    </row>
    <row r="13" spans="1:8" s="16" customFormat="1" ht="12.95" hidden="1" customHeight="1">
      <c r="A13" s="95" t="s">
        <v>23</v>
      </c>
      <c r="B13" s="216" t="s">
        <v>19</v>
      </c>
      <c r="C13" s="88">
        <v>93.89</v>
      </c>
      <c r="D13" s="359"/>
    </row>
    <row r="14" spans="1:8" s="16" customFormat="1" ht="12.95" hidden="1" customHeight="1">
      <c r="A14" s="95" t="s">
        <v>24</v>
      </c>
      <c r="B14" s="216" t="s">
        <v>20</v>
      </c>
      <c r="C14" s="88">
        <v>0</v>
      </c>
      <c r="D14" s="359"/>
    </row>
    <row r="15" spans="1:8" s="16" customFormat="1" ht="12.95" hidden="1" customHeight="1">
      <c r="A15" s="95" t="s">
        <v>25</v>
      </c>
      <c r="B15" s="216" t="s">
        <v>93</v>
      </c>
      <c r="C15" s="88">
        <v>0</v>
      </c>
      <c r="D15" s="359"/>
    </row>
    <row r="16" spans="1:8" s="16" customFormat="1" ht="12.95" hidden="1" customHeight="1">
      <c r="A16" s="95" t="s">
        <v>26</v>
      </c>
      <c r="B16" s="216" t="s">
        <v>103</v>
      </c>
      <c r="C16" s="88">
        <v>1228.3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100227.45000000001</v>
      </c>
      <c r="D17" s="98"/>
    </row>
    <row r="18" spans="1:4" s="16" customFormat="1" ht="12.95" hidden="1" customHeight="1">
      <c r="A18" s="95" t="s">
        <v>28</v>
      </c>
      <c r="B18" s="216" t="s">
        <v>29</v>
      </c>
      <c r="C18" s="88">
        <v>99456.98000000001</v>
      </c>
      <c r="D18" s="88"/>
    </row>
    <row r="19" spans="1:4" s="16" customFormat="1" ht="12.95" hidden="1" customHeight="1">
      <c r="A19" s="95" t="s">
        <v>31</v>
      </c>
      <c r="B19" s="216" t="s">
        <v>104</v>
      </c>
      <c r="C19" s="88">
        <v>135</v>
      </c>
      <c r="D19" s="88"/>
    </row>
    <row r="20" spans="1:4" s="16" customFormat="1" ht="12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2.95" hidden="1" customHeight="1">
      <c r="A21" s="95" t="s">
        <v>94</v>
      </c>
      <c r="B21" s="214" t="s">
        <v>33</v>
      </c>
      <c r="C21" s="88">
        <v>635.47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67851.698000000004</v>
      </c>
      <c r="D22" s="98"/>
    </row>
    <row r="23" spans="1:4" s="16" customFormat="1" ht="12.95" hidden="1" customHeight="1">
      <c r="A23" s="95" t="s">
        <v>41</v>
      </c>
      <c r="B23" s="216" t="s">
        <v>310</v>
      </c>
      <c r="C23" s="88">
        <v>40355.188000000009</v>
      </c>
      <c r="D23" s="359"/>
    </row>
    <row r="24" spans="1:4" s="16" customFormat="1" ht="12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2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2.95" hidden="1" customHeight="1">
      <c r="A26" s="95" t="s">
        <v>44</v>
      </c>
      <c r="B26" s="216" t="s">
        <v>97</v>
      </c>
      <c r="C26" s="88">
        <v>27049.51</v>
      </c>
      <c r="D26" s="359"/>
    </row>
    <row r="27" spans="1:4" s="16" customFormat="1" ht="12.95" hidden="1" customHeight="1">
      <c r="A27" s="95" t="s">
        <v>45</v>
      </c>
      <c r="B27" s="216" t="s">
        <v>103</v>
      </c>
      <c r="C27" s="88">
        <v>447</v>
      </c>
      <c r="D27" s="359"/>
    </row>
    <row r="28" spans="1:4" s="33" customFormat="1" ht="15.95" customHeight="1">
      <c r="A28" s="94" t="s">
        <v>46</v>
      </c>
      <c r="B28" s="274" t="s">
        <v>91</v>
      </c>
      <c r="C28" s="98">
        <v>103189.21199999998</v>
      </c>
      <c r="D28" s="98"/>
    </row>
    <row r="29" spans="1:4" s="16" customFormat="1" ht="12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2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14" t="s">
        <v>49</v>
      </c>
      <c r="C31" s="282">
        <v>108316.75399999999</v>
      </c>
      <c r="D31" s="98"/>
    </row>
    <row r="32" spans="1:4" s="35" customFormat="1" ht="12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2.95" customHeight="1">
      <c r="A33" s="95" t="s">
        <v>52</v>
      </c>
      <c r="B33" s="274" t="s">
        <v>353</v>
      </c>
      <c r="C33" s="88">
        <v>8376.9840000000004</v>
      </c>
      <c r="D33" s="88"/>
    </row>
    <row r="34" spans="1:4" s="35" customFormat="1" ht="12.95" customHeight="1">
      <c r="A34" s="95" t="s">
        <v>53</v>
      </c>
      <c r="B34" s="214" t="s">
        <v>36</v>
      </c>
      <c r="C34" s="88">
        <v>99939.76999999999</v>
      </c>
      <c r="D34" s="88"/>
    </row>
    <row r="35" spans="1:4" s="34" customFormat="1" ht="12.95" hidden="1" customHeight="1">
      <c r="A35" s="37" t="s">
        <v>55</v>
      </c>
      <c r="B35" s="220" t="s">
        <v>203</v>
      </c>
      <c r="C35" s="67">
        <v>6470</v>
      </c>
      <c r="D35" s="419"/>
    </row>
    <row r="36" spans="1:4" s="34" customFormat="1" ht="12.95" hidden="1" customHeight="1">
      <c r="A36" s="37" t="s">
        <v>56</v>
      </c>
      <c r="B36" s="221" t="s">
        <v>81</v>
      </c>
      <c r="C36" s="67">
        <v>9905</v>
      </c>
      <c r="D36" s="419"/>
    </row>
    <row r="37" spans="1:4" s="34" customFormat="1" ht="12.95" hidden="1" customHeight="1">
      <c r="A37" s="37" t="s">
        <v>58</v>
      </c>
      <c r="B37" s="221" t="s">
        <v>82</v>
      </c>
      <c r="C37" s="67">
        <v>76154.76999999999</v>
      </c>
      <c r="D37" s="419"/>
    </row>
    <row r="38" spans="1:4" s="34" customFormat="1" ht="12.95" hidden="1" customHeight="1">
      <c r="A38" s="37" t="s">
        <v>60</v>
      </c>
      <c r="B38" s="222" t="s">
        <v>83</v>
      </c>
      <c r="C38" s="67">
        <v>7410</v>
      </c>
      <c r="D38" s="419"/>
    </row>
    <row r="39" spans="1:4" s="34" customFormat="1" ht="12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20942.460000000003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6596.21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1751</v>
      </c>
      <c r="D42" s="98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100"/>
    </row>
    <row r="44" spans="1:4" s="52" customFormat="1" ht="12.75" hidden="1" customHeight="1">
      <c r="A44" s="95" t="s">
        <v>147</v>
      </c>
      <c r="B44" s="218" t="s">
        <v>153</v>
      </c>
      <c r="C44" s="88">
        <v>0</v>
      </c>
      <c r="D44" s="100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100"/>
    </row>
    <row r="46" spans="1:4" s="52" customFormat="1" ht="12.75" hidden="1" customHeight="1">
      <c r="A46" s="95" t="s">
        <v>149</v>
      </c>
      <c r="B46" s="216" t="s">
        <v>19</v>
      </c>
      <c r="C46" s="88">
        <v>638.38</v>
      </c>
      <c r="D46" s="100"/>
    </row>
    <row r="47" spans="1:4" s="52" customFormat="1" ht="12.75" hidden="1" customHeight="1">
      <c r="A47" s="95" t="s">
        <v>150</v>
      </c>
      <c r="B47" s="216" t="s">
        <v>20</v>
      </c>
      <c r="C47" s="88">
        <v>466.20000000000005</v>
      </c>
      <c r="D47" s="100"/>
    </row>
    <row r="48" spans="1:4" s="52" customFormat="1" ht="12.7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2.75" hidden="1" customHeight="1">
      <c r="A49" s="95" t="s">
        <v>152</v>
      </c>
      <c r="B49" s="216" t="s">
        <v>103</v>
      </c>
      <c r="C49" s="88">
        <v>646.42000000000007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1746.94</v>
      </c>
      <c r="D50" s="99"/>
    </row>
    <row r="51" spans="1:4" s="17" customFormat="1" ht="12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2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2.95" customHeight="1">
      <c r="A53" s="95" t="s">
        <v>63</v>
      </c>
      <c r="B53" s="214" t="s">
        <v>36</v>
      </c>
      <c r="C53" s="88">
        <v>1746.94</v>
      </c>
      <c r="D53" s="88"/>
    </row>
    <row r="54" spans="1:4" s="36" customFormat="1" ht="12.95" hidden="1" customHeight="1">
      <c r="A54" s="232" t="s">
        <v>64</v>
      </c>
      <c r="B54" s="220" t="s">
        <v>203</v>
      </c>
      <c r="C54" s="67">
        <v>1746.94</v>
      </c>
      <c r="D54" s="361"/>
    </row>
    <row r="55" spans="1:4" s="36" customFormat="1" ht="12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2.95" hidden="1" customHeight="1">
      <c r="A56" s="232" t="s">
        <v>66</v>
      </c>
      <c r="B56" s="221" t="s">
        <v>82</v>
      </c>
      <c r="C56" s="67">
        <v>0</v>
      </c>
      <c r="D56" s="361"/>
    </row>
    <row r="57" spans="1:4" s="36" customFormat="1" ht="12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2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3098.27</v>
      </c>
      <c r="D59" s="362"/>
    </row>
    <row r="60" spans="1:4" s="41" customFormat="1" ht="15" customHeight="1">
      <c r="A60" s="39" t="s">
        <v>354</v>
      </c>
      <c r="B60" s="212" t="s">
        <v>377</v>
      </c>
      <c r="C60" s="46">
        <v>78058.260000000009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39981.06</v>
      </c>
      <c r="D61" s="98"/>
    </row>
    <row r="62" spans="1:4" s="42" customFormat="1" ht="13.5" customHeight="1">
      <c r="A62" s="51" t="s">
        <v>361</v>
      </c>
      <c r="B62" s="79" t="s">
        <v>279</v>
      </c>
      <c r="C62" s="46">
        <v>570395.96800000011</v>
      </c>
      <c r="D62" s="46"/>
    </row>
    <row r="63" spans="1:4" s="42" customFormat="1" ht="13.5" customHeight="1">
      <c r="A63" s="51" t="s">
        <v>362</v>
      </c>
      <c r="B63" s="79" t="s">
        <v>99</v>
      </c>
      <c r="C63" s="46">
        <v>6596.21</v>
      </c>
      <c r="D63" s="386"/>
    </row>
    <row r="64" spans="1:4" s="42" customFormat="1" ht="16.5" customHeight="1">
      <c r="A64" s="43" t="s">
        <v>364</v>
      </c>
      <c r="B64" s="347" t="s">
        <v>235</v>
      </c>
      <c r="C64" s="92"/>
      <c r="D64" s="386"/>
    </row>
    <row r="65" spans="1:4" s="42" customFormat="1" ht="23.25" customHeight="1" thickBot="1">
      <c r="A65" s="51" t="s">
        <v>365</v>
      </c>
      <c r="B65" s="227" t="s">
        <v>218</v>
      </c>
      <c r="C65" s="257">
        <v>576992.17800000007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-307270</v>
      </c>
      <c r="D66" s="386"/>
    </row>
    <row r="67" spans="1:4" s="41" customFormat="1" ht="15.75" customHeight="1">
      <c r="A67" s="43" t="s">
        <v>367</v>
      </c>
      <c r="B67" s="229" t="s">
        <v>71</v>
      </c>
      <c r="C67" s="336">
        <v>618817.20000000007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510606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108211.20000000004</v>
      </c>
      <c r="D69" s="367"/>
    </row>
    <row r="70" spans="1:4" s="41" customFormat="1" ht="18.75" customHeight="1" thickBot="1">
      <c r="A70" s="43" t="s">
        <v>368</v>
      </c>
      <c r="B70" s="229" t="s">
        <v>74</v>
      </c>
      <c r="C70" s="46">
        <v>623760.20000000007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5">
        <v>515549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338">
        <v>108211.20000000004</v>
      </c>
      <c r="D72" s="423"/>
    </row>
    <row r="73" spans="1:4" s="42" customFormat="1" ht="27.75" customHeight="1" thickBot="1">
      <c r="A73" s="39" t="s">
        <v>369</v>
      </c>
      <c r="B73" s="230" t="s">
        <v>350</v>
      </c>
      <c r="C73" s="169">
        <v>-260501.978</v>
      </c>
      <c r="D73" s="385"/>
    </row>
    <row r="74" spans="1:4" s="8" customFormat="1" ht="16.5" customHeight="1">
      <c r="A74" s="206"/>
      <c r="B74" s="207" t="s">
        <v>370</v>
      </c>
      <c r="C74" s="97"/>
      <c r="D74" s="424"/>
    </row>
    <row r="75" spans="1:4" s="8" customFormat="1" ht="15.75" customHeight="1">
      <c r="A75" s="103"/>
      <c r="B75" s="104" t="s">
        <v>349</v>
      </c>
      <c r="C75" s="31">
        <v>1003865</v>
      </c>
      <c r="D75" s="424"/>
    </row>
    <row r="76" spans="1:4" s="10" customFormat="1" ht="12" customHeight="1">
      <c r="A76" s="28"/>
      <c r="B76" s="6" t="s">
        <v>378</v>
      </c>
      <c r="C76" s="283">
        <v>590511</v>
      </c>
      <c r="D76" s="358"/>
    </row>
    <row r="77" spans="1:4" s="10" customFormat="1" ht="12" customHeight="1">
      <c r="A77" s="28"/>
      <c r="B77" s="6" t="s">
        <v>379</v>
      </c>
      <c r="C77" s="283">
        <v>61447</v>
      </c>
      <c r="D77" s="358">
        <v>-1149</v>
      </c>
    </row>
    <row r="78" spans="1:4" s="10" customFormat="1" ht="12" customHeight="1">
      <c r="A78" s="28"/>
      <c r="B78" s="6" t="s">
        <v>380</v>
      </c>
      <c r="C78" s="283">
        <v>251808</v>
      </c>
      <c r="D78" s="358">
        <v>11585</v>
      </c>
    </row>
    <row r="79" spans="1:4" s="10" customFormat="1" ht="12" customHeight="1">
      <c r="A79" s="28"/>
      <c r="B79" s="6" t="s">
        <v>280</v>
      </c>
      <c r="C79" s="283">
        <v>5798</v>
      </c>
      <c r="D79" s="358"/>
    </row>
    <row r="80" spans="1:4" s="10" customFormat="1" ht="12" customHeight="1">
      <c r="A80" s="28"/>
      <c r="B80" s="6" t="s">
        <v>381</v>
      </c>
      <c r="C80" s="283">
        <v>94301</v>
      </c>
      <c r="D80" s="358">
        <v>813</v>
      </c>
    </row>
    <row r="81" spans="1:5" s="49" customFormat="1" ht="16.5" customHeight="1">
      <c r="A81" s="56"/>
      <c r="B81" s="154" t="s">
        <v>281</v>
      </c>
      <c r="C81" s="46">
        <v>1622682.2000000002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1024621</v>
      </c>
      <c r="D83" s="369"/>
    </row>
    <row r="84" spans="1:5" s="10" customFormat="1" ht="12" customHeight="1">
      <c r="A84" s="28"/>
      <c r="B84" s="6" t="s">
        <v>378</v>
      </c>
      <c r="C84" s="283">
        <v>596085</v>
      </c>
      <c r="D84" s="358"/>
    </row>
    <row r="85" spans="1:5" s="10" customFormat="1" ht="12" customHeight="1">
      <c r="A85" s="28"/>
      <c r="B85" s="6" t="s">
        <v>379</v>
      </c>
      <c r="C85" s="283">
        <v>63111</v>
      </c>
      <c r="D85" s="358"/>
    </row>
    <row r="86" spans="1:5" s="10" customFormat="1" ht="12" customHeight="1">
      <c r="A86" s="28"/>
      <c r="B86" s="6" t="s">
        <v>380</v>
      </c>
      <c r="C86" s="283">
        <v>259184</v>
      </c>
      <c r="D86" s="358"/>
    </row>
    <row r="87" spans="1:5" s="10" customFormat="1" ht="12" customHeight="1">
      <c r="A87" s="28"/>
      <c r="B87" s="6" t="s">
        <v>280</v>
      </c>
      <c r="C87" s="283">
        <v>7445</v>
      </c>
      <c r="D87" s="358"/>
    </row>
    <row r="88" spans="1:5" s="10" customFormat="1" ht="12" customHeight="1">
      <c r="A88" s="28"/>
      <c r="B88" s="6" t="s">
        <v>381</v>
      </c>
      <c r="C88" s="283">
        <v>98796</v>
      </c>
      <c r="D88" s="358"/>
    </row>
    <row r="89" spans="1:5" s="49" customFormat="1" ht="17.25" customHeight="1">
      <c r="A89" s="56"/>
      <c r="B89" s="154" t="s">
        <v>282</v>
      </c>
      <c r="C89" s="46">
        <v>1648381.2000000002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1.0158373586645617</v>
      </c>
      <c r="D90" s="358"/>
    </row>
    <row r="91" spans="1:5" s="9" customFormat="1" ht="15.95" customHeight="1">
      <c r="A91" s="12"/>
      <c r="B91" s="154" t="s">
        <v>73</v>
      </c>
      <c r="C91" s="75">
        <v>-25699</v>
      </c>
      <c r="D91" s="425"/>
    </row>
    <row r="92" spans="1:5" s="10" customFormat="1" ht="15.95" customHeight="1">
      <c r="A92" s="28"/>
      <c r="B92" s="226" t="s">
        <v>272</v>
      </c>
      <c r="C92" s="86">
        <v>-20756</v>
      </c>
      <c r="D92" s="358"/>
    </row>
    <row r="93" spans="1:5" s="10" customFormat="1" ht="15.95" customHeight="1">
      <c r="A93" s="28"/>
      <c r="B93" s="226" t="s">
        <v>271</v>
      </c>
      <c r="C93" s="87">
        <v>-4943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1152</v>
      </c>
      <c r="D96" s="260"/>
    </row>
    <row r="97" spans="1:9" s="10" customFormat="1" ht="15.95" customHeight="1" thickBot="1">
      <c r="A97" s="28"/>
      <c r="B97" s="14" t="s">
        <v>209</v>
      </c>
      <c r="C97" s="303">
        <v>11585</v>
      </c>
      <c r="D97" s="260"/>
    </row>
    <row r="98" spans="1:9" s="17" customFormat="1" ht="15.95" customHeight="1">
      <c r="A98" s="105"/>
      <c r="B98" s="171" t="s">
        <v>212</v>
      </c>
      <c r="C98" s="299">
        <v>12737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821</v>
      </c>
      <c r="D100" s="260"/>
    </row>
    <row r="101" spans="1:9" s="10" customFormat="1" ht="15.95" customHeight="1" thickBot="1">
      <c r="A101" s="28"/>
      <c r="B101" s="14" t="s">
        <v>209</v>
      </c>
      <c r="C101" s="303">
        <v>9291</v>
      </c>
      <c r="D101" s="260"/>
    </row>
    <row r="102" spans="1:9" s="17" customFormat="1" ht="15.95" customHeight="1">
      <c r="A102" s="105"/>
      <c r="B102" s="171" t="s">
        <v>212</v>
      </c>
      <c r="C102" s="299">
        <v>10112</v>
      </c>
      <c r="D102" s="417"/>
    </row>
    <row r="103" spans="1:9" s="7" customFormat="1" ht="20.100000000000001" customHeight="1">
      <c r="A103" s="239"/>
      <c r="B103" s="259"/>
      <c r="C103" s="90"/>
      <c r="D103" s="251"/>
      <c r="E103" s="697" t="s">
        <v>75</v>
      </c>
      <c r="F103" s="697"/>
      <c r="G103" s="697"/>
      <c r="H103" s="697"/>
      <c r="I103" s="697"/>
    </row>
    <row r="104" spans="1:9" s="49" customFormat="1" ht="26.1" customHeight="1">
      <c r="A104" s="240"/>
      <c r="B104" s="110"/>
      <c r="C104" s="109"/>
      <c r="D104" s="240"/>
      <c r="E104" s="129"/>
      <c r="F104" s="697" t="str">
        <f>+B2</f>
        <v xml:space="preserve"> ул. Чепецкая, д. 13</v>
      </c>
      <c r="G104" s="697"/>
      <c r="H104" s="697"/>
      <c r="I104" s="129"/>
    </row>
    <row r="105" spans="1:9" s="68" customFormat="1" ht="18" customHeight="1">
      <c r="A105" s="241"/>
      <c r="B105" s="111"/>
      <c r="C105" s="111"/>
      <c r="D105" s="241"/>
      <c r="E105" s="585" t="s">
        <v>79</v>
      </c>
      <c r="F105" s="585"/>
      <c r="G105" s="585"/>
      <c r="H105" s="585"/>
      <c r="I105" s="585"/>
    </row>
    <row r="106" spans="1:9" s="68" customFormat="1" ht="7.5" customHeight="1" thickBot="1">
      <c r="A106" s="241"/>
      <c r="B106" s="111"/>
      <c r="C106" s="111"/>
      <c r="D106" s="241"/>
      <c r="E106" s="131"/>
      <c r="F106" s="131"/>
      <c r="G106" s="131"/>
      <c r="H106" s="131"/>
      <c r="I106" s="131"/>
    </row>
    <row r="107" spans="1:9" s="68" customFormat="1" ht="15" customHeight="1">
      <c r="A107" s="241"/>
      <c r="B107" s="111"/>
      <c r="C107" s="111"/>
      <c r="D107" s="241"/>
      <c r="E107" s="699" t="s">
        <v>201</v>
      </c>
      <c r="F107" s="700"/>
      <c r="G107" s="700"/>
      <c r="H107" s="700"/>
      <c r="I107" s="701"/>
    </row>
    <row r="108" spans="1:9" s="68" customFormat="1" ht="15" customHeight="1">
      <c r="A108" s="250"/>
      <c r="B108" s="111"/>
      <c r="C108" s="111"/>
      <c r="D108" s="241"/>
      <c r="E108" s="702" t="s">
        <v>199</v>
      </c>
      <c r="F108" s="703"/>
      <c r="G108" s="703"/>
      <c r="H108" s="703"/>
      <c r="I108" s="704"/>
    </row>
    <row r="109" spans="1:9" s="68" customFormat="1" ht="15" customHeight="1">
      <c r="A109" s="250"/>
      <c r="B109" s="111"/>
      <c r="C109" s="111"/>
      <c r="D109" s="241"/>
      <c r="E109" s="693" t="s">
        <v>202</v>
      </c>
      <c r="F109" s="694"/>
      <c r="G109" s="694"/>
      <c r="H109" s="694"/>
      <c r="I109" s="695"/>
    </row>
    <row r="110" spans="1:9" s="68" customFormat="1" ht="15" customHeight="1">
      <c r="A110" s="250"/>
      <c r="B110" s="241"/>
      <c r="C110" s="111"/>
      <c r="D110" s="241"/>
      <c r="E110" s="693" t="s">
        <v>258</v>
      </c>
      <c r="F110" s="694"/>
      <c r="G110" s="694"/>
      <c r="H110" s="694"/>
      <c r="I110" s="695"/>
    </row>
    <row r="111" spans="1:9" s="49" customFormat="1" ht="15" customHeight="1">
      <c r="A111" s="258"/>
      <c r="B111" s="259"/>
      <c r="C111" s="109"/>
      <c r="D111" s="240"/>
      <c r="E111" s="693" t="s">
        <v>145</v>
      </c>
      <c r="F111" s="694"/>
      <c r="G111" s="694"/>
      <c r="H111" s="694"/>
      <c r="I111" s="695"/>
    </row>
    <row r="112" spans="1:9" ht="15" customHeight="1">
      <c r="A112" s="246"/>
      <c r="B112" s="116"/>
      <c r="C112" s="116"/>
      <c r="D112" s="116"/>
      <c r="E112" s="693" t="s">
        <v>124</v>
      </c>
      <c r="F112" s="694"/>
      <c r="G112" s="694"/>
      <c r="H112" s="694"/>
      <c r="I112" s="695"/>
    </row>
    <row r="113" spans="1:9" s="7" customFormat="1" ht="15" customHeight="1">
      <c r="A113" s="663"/>
      <c r="B113" s="663"/>
      <c r="C113" s="85"/>
      <c r="D113" s="251"/>
      <c r="E113" s="693" t="s">
        <v>200</v>
      </c>
      <c r="F113" s="694"/>
      <c r="G113" s="694"/>
      <c r="H113" s="694"/>
      <c r="I113" s="695"/>
    </row>
    <row r="114" spans="1:9" s="7" customFormat="1" ht="15" customHeight="1">
      <c r="A114" s="664"/>
      <c r="B114" s="664"/>
      <c r="C114" s="85"/>
      <c r="D114" s="251"/>
      <c r="E114" s="693" t="s">
        <v>125</v>
      </c>
      <c r="F114" s="694"/>
      <c r="G114" s="694"/>
      <c r="H114" s="694"/>
      <c r="I114" s="695"/>
    </row>
    <row r="115" spans="1:9" ht="15" customHeight="1">
      <c r="E115" s="693" t="s">
        <v>240</v>
      </c>
      <c r="F115" s="694"/>
      <c r="G115" s="694"/>
      <c r="H115" s="694"/>
      <c r="I115" s="695"/>
    </row>
    <row r="116" spans="1:9" ht="15" customHeight="1">
      <c r="E116" s="748"/>
      <c r="F116" s="748"/>
      <c r="G116" s="748"/>
      <c r="H116" s="748"/>
      <c r="I116" s="748"/>
    </row>
    <row r="117" spans="1:9" ht="15" customHeight="1">
      <c r="E117" s="119"/>
      <c r="F117" s="101"/>
      <c r="G117" s="118"/>
      <c r="H117" s="118"/>
      <c r="I117" s="118"/>
    </row>
    <row r="118" spans="1:9" ht="15" customHeight="1" thickBot="1">
      <c r="E118" s="119"/>
      <c r="F118" s="101"/>
      <c r="G118" s="118"/>
      <c r="H118" s="118"/>
      <c r="I118" s="118"/>
    </row>
    <row r="119" spans="1:9" ht="26.1" customHeight="1" thickBot="1">
      <c r="E119" s="598" t="s">
        <v>317</v>
      </c>
      <c r="F119" s="599"/>
      <c r="G119" s="599"/>
      <c r="H119" s="599"/>
      <c r="I119" s="600"/>
    </row>
    <row r="120" spans="1:9" ht="26.1" customHeight="1" thickBot="1">
      <c r="E120" s="193" t="s">
        <v>382</v>
      </c>
      <c r="F120" s="689" t="s">
        <v>284</v>
      </c>
      <c r="G120" s="690"/>
      <c r="H120" s="691" t="s">
        <v>92</v>
      </c>
      <c r="I120" s="692"/>
    </row>
    <row r="121" spans="1:9" ht="13.5" thickTop="1">
      <c r="E121" s="69">
        <v>40</v>
      </c>
      <c r="F121" s="718">
        <v>3</v>
      </c>
      <c r="G121" s="719"/>
      <c r="H121" s="655">
        <v>5862.62</v>
      </c>
      <c r="I121" s="644"/>
    </row>
    <row r="122" spans="1:9">
      <c r="E122" s="69">
        <v>41</v>
      </c>
      <c r="F122" s="671">
        <v>3</v>
      </c>
      <c r="G122" s="671"/>
      <c r="H122" s="659">
        <v>6458.35</v>
      </c>
      <c r="I122" s="639"/>
    </row>
    <row r="123" spans="1:9">
      <c r="E123" s="69" t="s">
        <v>198</v>
      </c>
      <c r="F123" s="629">
        <v>17</v>
      </c>
      <c r="G123" s="653"/>
      <c r="H123" s="659">
        <v>3714.31</v>
      </c>
      <c r="I123" s="639"/>
    </row>
    <row r="124" spans="1:9">
      <c r="E124" s="66"/>
      <c r="F124" s="629"/>
      <c r="G124" s="653"/>
      <c r="H124" s="659"/>
      <c r="I124" s="639"/>
    </row>
    <row r="125" spans="1:9">
      <c r="E125" s="66"/>
      <c r="F125" s="629"/>
      <c r="G125" s="653"/>
      <c r="H125" s="659"/>
      <c r="I125" s="639"/>
    </row>
    <row r="126" spans="1:9">
      <c r="E126" s="66"/>
      <c r="F126" s="657"/>
      <c r="G126" s="658"/>
      <c r="H126" s="659"/>
      <c r="I126" s="639"/>
    </row>
    <row r="127" spans="1:9">
      <c r="E127" s="69"/>
      <c r="F127" s="657"/>
      <c r="G127" s="658"/>
      <c r="H127" s="659"/>
      <c r="I127" s="639"/>
    </row>
    <row r="128" spans="1:9">
      <c r="E128" s="66"/>
      <c r="F128" s="684"/>
      <c r="G128" s="685"/>
      <c r="H128" s="723"/>
      <c r="I128" s="724"/>
    </row>
    <row r="129" spans="5:9">
      <c r="E129" s="66"/>
      <c r="F129" s="714"/>
      <c r="G129" s="727"/>
      <c r="H129" s="725"/>
      <c r="I129" s="726"/>
    </row>
    <row r="130" spans="5:9" ht="13.5" thickBot="1">
      <c r="E130" s="66"/>
      <c r="F130" s="716"/>
      <c r="G130" s="730"/>
      <c r="H130" s="728"/>
      <c r="I130" s="729"/>
    </row>
    <row r="131" spans="5:9" ht="13.5" thickBot="1">
      <c r="E131" s="130"/>
      <c r="F131" s="136" t="s">
        <v>383</v>
      </c>
      <c r="G131" s="133"/>
      <c r="H131" s="680">
        <f>SUM(H121:H130)</f>
        <v>16035.28</v>
      </c>
      <c r="I131" s="681"/>
    </row>
    <row r="132" spans="5:9">
      <c r="E132" s="91"/>
      <c r="F132" s="2"/>
      <c r="G132" s="2"/>
      <c r="H132" s="2"/>
      <c r="I132" s="2"/>
    </row>
    <row r="133" spans="5:9">
      <c r="E133" s="89"/>
    </row>
    <row r="134" spans="5:9" ht="21.75" customHeight="1">
      <c r="E134" s="585" t="s">
        <v>2</v>
      </c>
      <c r="F134" s="585"/>
      <c r="G134" s="585"/>
      <c r="H134" s="585"/>
      <c r="I134" s="585"/>
    </row>
    <row r="135" spans="5:9" ht="9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-307270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20.100000000000001" customHeight="1" thickTop="1">
      <c r="E138" s="123" t="s">
        <v>77</v>
      </c>
      <c r="F138" s="159">
        <f>+C67</f>
        <v>618817.20000000007</v>
      </c>
      <c r="G138" s="159">
        <f>+C70</f>
        <v>623760.20000000007</v>
      </c>
      <c r="H138" s="159">
        <f>+C65</f>
        <v>576992.17800000007</v>
      </c>
      <c r="I138" s="160">
        <f>+G138-H138</f>
        <v>46768.021999999997</v>
      </c>
    </row>
    <row r="139" spans="5:9" ht="20.100000000000001" customHeight="1">
      <c r="E139" s="188" t="s">
        <v>306</v>
      </c>
      <c r="F139" s="189"/>
      <c r="G139" s="156">
        <f>+G138/F138</f>
        <v>1.0079878193430951</v>
      </c>
      <c r="H139" s="156">
        <f>+H138/F138</f>
        <v>0.93241134538600412</v>
      </c>
      <c r="I139" s="64"/>
    </row>
    <row r="140" spans="5:9" ht="20.100000000000001" customHeight="1">
      <c r="E140" s="124" t="s">
        <v>78</v>
      </c>
      <c r="F140" s="161">
        <f>+C75</f>
        <v>1003865</v>
      </c>
      <c r="G140" s="161">
        <f>+C83</f>
        <v>1024621</v>
      </c>
      <c r="H140" s="161">
        <f>+F140-D76-D77-D78-D80</f>
        <v>992616</v>
      </c>
      <c r="I140" s="160">
        <f>+G140-H140</f>
        <v>32005</v>
      </c>
    </row>
    <row r="141" spans="5:9" ht="20.100000000000001" customHeight="1" thickBot="1">
      <c r="E141" s="190" t="s">
        <v>306</v>
      </c>
      <c r="F141" s="191"/>
      <c r="G141" s="157">
        <f>+G140/F140</f>
        <v>1.0206760869240386</v>
      </c>
      <c r="H141" s="157">
        <f>+H140/G140</f>
        <v>0.9687640600768479</v>
      </c>
      <c r="I141" s="158"/>
    </row>
    <row r="142" spans="5:9" ht="20.100000000000001" customHeight="1" thickBot="1">
      <c r="E142" s="147" t="s">
        <v>308</v>
      </c>
      <c r="F142" s="162">
        <f>+F140+F138</f>
        <v>1622682.2000000002</v>
      </c>
      <c r="G142" s="162">
        <f>+G140+G138</f>
        <v>1648381.2000000002</v>
      </c>
      <c r="H142" s="162">
        <f>+H140+H138</f>
        <v>1569608.1780000001</v>
      </c>
      <c r="I142" s="196">
        <f>+I140+I138</f>
        <v>78773.021999999997</v>
      </c>
    </row>
    <row r="143" spans="5:9" ht="20.100000000000001" customHeight="1" thickBot="1">
      <c r="E143" s="625" t="s">
        <v>306</v>
      </c>
      <c r="F143" s="626"/>
      <c r="G143" s="149">
        <f>+G142/F142</f>
        <v>1.0158373586645617</v>
      </c>
      <c r="H143" s="149">
        <f>+H142/G142</f>
        <v>0.95221189006523488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-228496.978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-226696.978</v>
      </c>
    </row>
  </sheetData>
  <mergeCells count="48">
    <mergeCell ref="E114:I114"/>
    <mergeCell ref="A1:C1"/>
    <mergeCell ref="A114:B114"/>
    <mergeCell ref="E113:I113"/>
    <mergeCell ref="A3:B3"/>
    <mergeCell ref="E3:H3"/>
    <mergeCell ref="E103:I103"/>
    <mergeCell ref="F104:H104"/>
    <mergeCell ref="E105:I105"/>
    <mergeCell ref="E107:I107"/>
    <mergeCell ref="E112:I112"/>
    <mergeCell ref="A113:B113"/>
    <mergeCell ref="E108:I108"/>
    <mergeCell ref="E109:I109"/>
    <mergeCell ref="E110:I110"/>
    <mergeCell ref="E111:I111"/>
    <mergeCell ref="E115:I115"/>
    <mergeCell ref="E116:I116"/>
    <mergeCell ref="E119:I119"/>
    <mergeCell ref="F121:G121"/>
    <mergeCell ref="H121:I121"/>
    <mergeCell ref="F120:G120"/>
    <mergeCell ref="H120:I120"/>
    <mergeCell ref="F129:G129"/>
    <mergeCell ref="H129:I129"/>
    <mergeCell ref="F124:G124"/>
    <mergeCell ref="H124:I124"/>
    <mergeCell ref="F125:G125"/>
    <mergeCell ref="H125:I125"/>
    <mergeCell ref="F128:G128"/>
    <mergeCell ref="H128:I128"/>
    <mergeCell ref="H122:I122"/>
    <mergeCell ref="F123:G123"/>
    <mergeCell ref="H123:I123"/>
    <mergeCell ref="F127:G127"/>
    <mergeCell ref="H127:I127"/>
    <mergeCell ref="F126:G126"/>
    <mergeCell ref="H126:I126"/>
    <mergeCell ref="F122:G122"/>
    <mergeCell ref="E146:H146"/>
    <mergeCell ref="E147:H147"/>
    <mergeCell ref="F130:G130"/>
    <mergeCell ref="H130:I130"/>
    <mergeCell ref="E144:H144"/>
    <mergeCell ref="H131:I131"/>
    <mergeCell ref="E134:I134"/>
    <mergeCell ref="E136:H136"/>
    <mergeCell ref="E143:F143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Normal="124" workbookViewId="0">
      <pane xSplit="2" ySplit="5" topLeftCell="C129" activePane="bottomRight" state="frozenSplit"/>
      <selection pane="topRight" activeCell="F1" sqref="F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5.7109375" customWidth="1"/>
    <col min="3" max="3" width="15.7109375" style="203" customWidth="1"/>
    <col min="4" max="4" width="11.140625" style="32" customWidth="1"/>
    <col min="5" max="8" width="16.7109375" customWidth="1"/>
    <col min="9" max="9" width="12.7109375" customWidth="1"/>
  </cols>
  <sheetData>
    <row r="1" spans="1:6" ht="15.75" customHeight="1">
      <c r="A1" s="597" t="s">
        <v>385</v>
      </c>
      <c r="B1" s="597"/>
      <c r="C1" s="597"/>
    </row>
    <row r="2" spans="1:6" ht="15" customHeight="1">
      <c r="A2" s="614" t="s">
        <v>140</v>
      </c>
      <c r="B2" s="614"/>
    </row>
    <row r="3" spans="1:6" ht="15" customHeight="1">
      <c r="A3" s="613" t="s">
        <v>372</v>
      </c>
      <c r="B3" s="613"/>
    </row>
    <row r="4" spans="1:6" s="20" customFormat="1" ht="15" customHeight="1">
      <c r="A4" s="265"/>
      <c r="B4" s="267" t="s">
        <v>207</v>
      </c>
      <c r="C4" s="269"/>
      <c r="D4" s="396"/>
      <c r="E4" s="21"/>
    </row>
    <row r="5" spans="1:6" s="3" customFormat="1" ht="71.25" customHeight="1">
      <c r="A5" s="211" t="s">
        <v>374</v>
      </c>
      <c r="B5" s="73" t="s">
        <v>363</v>
      </c>
      <c r="C5" s="283" t="s">
        <v>389</v>
      </c>
      <c r="D5" s="283" t="s">
        <v>390</v>
      </c>
      <c r="F5" s="111"/>
    </row>
    <row r="6" spans="1:6" s="38" customFormat="1" ht="16.5" customHeight="1">
      <c r="A6" s="206"/>
      <c r="B6" s="263" t="s">
        <v>96</v>
      </c>
      <c r="C6" s="204"/>
      <c r="D6" s="397"/>
    </row>
    <row r="7" spans="1:6" s="41" customFormat="1" ht="15.75" customHeight="1">
      <c r="A7" s="39">
        <v>1</v>
      </c>
      <c r="B7" s="212" t="s">
        <v>205</v>
      </c>
      <c r="C7" s="165">
        <v>462446.50999999995</v>
      </c>
      <c r="D7" s="397"/>
    </row>
    <row r="8" spans="1:6" s="34" customFormat="1" ht="11.25" customHeight="1">
      <c r="A8" s="37"/>
      <c r="B8" s="14" t="s">
        <v>17</v>
      </c>
      <c r="C8" s="237"/>
      <c r="D8" s="398"/>
    </row>
    <row r="9" spans="1:6" s="33" customFormat="1" ht="24.75" customHeight="1">
      <c r="A9" s="94" t="s">
        <v>16</v>
      </c>
      <c r="B9" s="214" t="s">
        <v>302</v>
      </c>
      <c r="C9" s="98">
        <v>59968.331999999995</v>
      </c>
      <c r="D9" s="332"/>
    </row>
    <row r="10" spans="1:6" s="16" customFormat="1" ht="15.95" hidden="1" customHeight="1">
      <c r="A10" s="95" t="s">
        <v>95</v>
      </c>
      <c r="B10" s="216" t="s">
        <v>155</v>
      </c>
      <c r="C10" s="88">
        <v>51469.642</v>
      </c>
      <c r="D10" s="399"/>
    </row>
    <row r="11" spans="1:6" s="16" customFormat="1" ht="15.95" hidden="1" customHeight="1">
      <c r="A11" s="95" t="s">
        <v>21</v>
      </c>
      <c r="B11" s="218" t="s">
        <v>153</v>
      </c>
      <c r="C11" s="88">
        <v>5571.2</v>
      </c>
      <c r="D11" s="399"/>
    </row>
    <row r="12" spans="1:6" s="16" customFormat="1" ht="15.95" hidden="1" customHeight="1">
      <c r="A12" s="95" t="s">
        <v>22</v>
      </c>
      <c r="B12" s="216" t="s">
        <v>18</v>
      </c>
      <c r="C12" s="88">
        <v>1965.46</v>
      </c>
      <c r="D12" s="399"/>
    </row>
    <row r="13" spans="1:6" s="16" customFormat="1" ht="15.95" hidden="1" customHeight="1">
      <c r="A13" s="95" t="s">
        <v>23</v>
      </c>
      <c r="B13" s="216" t="s">
        <v>19</v>
      </c>
      <c r="C13" s="88">
        <v>85</v>
      </c>
      <c r="D13" s="399"/>
    </row>
    <row r="14" spans="1:6" s="16" customFormat="1" ht="15.95" hidden="1" customHeight="1">
      <c r="A14" s="95" t="s">
        <v>24</v>
      </c>
      <c r="B14" s="216" t="s">
        <v>20</v>
      </c>
      <c r="C14" s="88">
        <v>0</v>
      </c>
      <c r="D14" s="399"/>
    </row>
    <row r="15" spans="1:6" s="16" customFormat="1" ht="15.95" hidden="1" customHeight="1">
      <c r="A15" s="95" t="s">
        <v>25</v>
      </c>
      <c r="B15" s="216" t="s">
        <v>93</v>
      </c>
      <c r="C15" s="88">
        <v>0</v>
      </c>
      <c r="D15" s="399"/>
    </row>
    <row r="16" spans="1:6" s="16" customFormat="1" ht="15.95" hidden="1" customHeight="1">
      <c r="A16" s="95" t="s">
        <v>26</v>
      </c>
      <c r="B16" s="216" t="s">
        <v>103</v>
      </c>
      <c r="C16" s="88">
        <v>877.03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80424.52399999999</v>
      </c>
      <c r="D17" s="332"/>
    </row>
    <row r="18" spans="1:4" s="16" customFormat="1" ht="15.95" hidden="1" customHeight="1">
      <c r="A18" s="95" t="s">
        <v>28</v>
      </c>
      <c r="B18" s="216" t="s">
        <v>29</v>
      </c>
      <c r="C18" s="88">
        <v>79574.123999999996</v>
      </c>
      <c r="D18" s="400"/>
    </row>
    <row r="19" spans="1:4" s="16" customFormat="1" ht="15.95" hidden="1" customHeight="1">
      <c r="A19" s="95" t="s">
        <v>31</v>
      </c>
      <c r="B19" s="216" t="s">
        <v>104</v>
      </c>
      <c r="C19" s="88">
        <v>131</v>
      </c>
      <c r="D19" s="400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400"/>
    </row>
    <row r="21" spans="1:4" s="52" customFormat="1" ht="15.95" hidden="1" customHeight="1">
      <c r="A21" s="348" t="s">
        <v>94</v>
      </c>
      <c r="B21" s="214" t="s">
        <v>33</v>
      </c>
      <c r="C21" s="88">
        <v>719.4</v>
      </c>
      <c r="D21" s="401"/>
    </row>
    <row r="22" spans="1:4" s="33" customFormat="1" ht="15.95" customHeight="1">
      <c r="A22" s="94" t="s">
        <v>40</v>
      </c>
      <c r="B22" s="214" t="s">
        <v>376</v>
      </c>
      <c r="C22" s="98">
        <v>62138.990000000005</v>
      </c>
      <c r="D22" s="332"/>
    </row>
    <row r="23" spans="1:4" s="16" customFormat="1" ht="15.95" hidden="1" customHeight="1">
      <c r="A23" s="95" t="s">
        <v>41</v>
      </c>
      <c r="B23" s="216" t="s">
        <v>310</v>
      </c>
      <c r="C23" s="88">
        <v>17076.270000000004</v>
      </c>
      <c r="D23" s="39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5.95" hidden="1" customHeight="1">
      <c r="A26" s="95" t="s">
        <v>44</v>
      </c>
      <c r="B26" s="216" t="s">
        <v>97</v>
      </c>
      <c r="C26" s="88">
        <v>44989.72</v>
      </c>
      <c r="D26" s="399"/>
    </row>
    <row r="27" spans="1:4" s="16" customFormat="1" ht="15.95" hidden="1" customHeight="1">
      <c r="A27" s="95" t="s">
        <v>45</v>
      </c>
      <c r="B27" s="216" t="s">
        <v>103</v>
      </c>
      <c r="C27" s="88">
        <v>73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121247.56799999996</v>
      </c>
      <c r="D28" s="332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114059.65600000002</v>
      </c>
      <c r="D31" s="332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95" customHeight="1">
      <c r="A33" s="95" t="s">
        <v>52</v>
      </c>
      <c r="B33" s="274" t="s">
        <v>353</v>
      </c>
      <c r="C33" s="88">
        <v>9843.0959999999995</v>
      </c>
      <c r="D33" s="400"/>
    </row>
    <row r="34" spans="1:4" s="35" customFormat="1" ht="15.95" customHeight="1">
      <c r="A34" s="95" t="s">
        <v>53</v>
      </c>
      <c r="B34" s="214" t="s">
        <v>36</v>
      </c>
      <c r="C34" s="88">
        <v>104216.56000000001</v>
      </c>
      <c r="D34" s="400"/>
    </row>
    <row r="35" spans="1:4" s="34" customFormat="1" ht="15.95" hidden="1" customHeight="1">
      <c r="A35" s="37" t="s">
        <v>55</v>
      </c>
      <c r="B35" s="220" t="s">
        <v>203</v>
      </c>
      <c r="C35" s="67">
        <v>9284.32</v>
      </c>
      <c r="D35" s="402"/>
    </row>
    <row r="36" spans="1:4" s="34" customFormat="1" ht="15.95" hidden="1" customHeight="1">
      <c r="A36" s="37" t="s">
        <v>56</v>
      </c>
      <c r="B36" s="221" t="s">
        <v>81</v>
      </c>
      <c r="C36" s="67">
        <v>4245</v>
      </c>
      <c r="D36" s="402"/>
    </row>
    <row r="37" spans="1:4" s="34" customFormat="1" ht="15.95" hidden="1" customHeight="1">
      <c r="A37" s="37" t="s">
        <v>58</v>
      </c>
      <c r="B37" s="221" t="s">
        <v>82</v>
      </c>
      <c r="C37" s="67">
        <v>82038.720000000001</v>
      </c>
      <c r="D37" s="402"/>
    </row>
    <row r="38" spans="1:4" s="34" customFormat="1" ht="15.95" hidden="1" customHeight="1">
      <c r="A38" s="37" t="s">
        <v>60</v>
      </c>
      <c r="B38" s="222" t="s">
        <v>83</v>
      </c>
      <c r="C38" s="67">
        <v>8217</v>
      </c>
      <c r="D38" s="402"/>
    </row>
    <row r="39" spans="1:4" s="34" customFormat="1" ht="15.95" hidden="1" customHeight="1">
      <c r="A39" s="37" t="s">
        <v>59</v>
      </c>
      <c r="B39" s="222" t="s">
        <v>84</v>
      </c>
      <c r="C39" s="67">
        <v>431.52</v>
      </c>
      <c r="D39" s="402"/>
    </row>
    <row r="40" spans="1:4" s="33" customFormat="1" ht="15.95" customHeight="1">
      <c r="A40" s="94" t="s">
        <v>70</v>
      </c>
      <c r="B40" s="296" t="s">
        <v>154</v>
      </c>
      <c r="C40" s="98">
        <v>24607.439999999995</v>
      </c>
      <c r="D40" s="403"/>
    </row>
    <row r="41" spans="1:4" s="41" customFormat="1" ht="24.75" customHeight="1">
      <c r="A41" s="39" t="s">
        <v>34</v>
      </c>
      <c r="B41" s="212" t="s">
        <v>98</v>
      </c>
      <c r="C41" s="46">
        <v>220172.054</v>
      </c>
      <c r="D41" s="397"/>
    </row>
    <row r="42" spans="1:4" s="33" customFormat="1" ht="24.75" customHeight="1">
      <c r="A42" s="94" t="s">
        <v>37</v>
      </c>
      <c r="B42" s="214" t="s">
        <v>80</v>
      </c>
      <c r="C42" s="98">
        <v>197589.78</v>
      </c>
      <c r="D42" s="332"/>
    </row>
    <row r="43" spans="1:4" s="52" customFormat="1" ht="15.95" hidden="1" customHeight="1">
      <c r="A43" s="95" t="s">
        <v>146</v>
      </c>
      <c r="B43" s="216" t="s">
        <v>18</v>
      </c>
      <c r="C43" s="88">
        <v>0</v>
      </c>
      <c r="D43" s="404"/>
    </row>
    <row r="44" spans="1:4" s="52" customFormat="1" ht="15.95" hidden="1" customHeight="1">
      <c r="A44" s="95" t="s">
        <v>147</v>
      </c>
      <c r="B44" s="218" t="s">
        <v>153</v>
      </c>
      <c r="C44" s="88">
        <v>191043.68599999999</v>
      </c>
      <c r="D44" s="404"/>
    </row>
    <row r="45" spans="1:4" s="52" customFormat="1" ht="15.95" hidden="1" customHeight="1">
      <c r="A45" s="95" t="s">
        <v>148</v>
      </c>
      <c r="B45" s="216" t="s">
        <v>39</v>
      </c>
      <c r="C45" s="88">
        <v>5013.7639999999992</v>
      </c>
      <c r="D45" s="404"/>
    </row>
    <row r="46" spans="1:4" s="52" customFormat="1" ht="15.95" hidden="1" customHeight="1">
      <c r="A46" s="95" t="s">
        <v>149</v>
      </c>
      <c r="B46" s="216" t="s">
        <v>19</v>
      </c>
      <c r="C46" s="88">
        <v>186.16</v>
      </c>
      <c r="D46" s="404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5.95" hidden="1" customHeight="1">
      <c r="A49" s="95" t="s">
        <v>152</v>
      </c>
      <c r="B49" s="216" t="s">
        <v>103</v>
      </c>
      <c r="C49" s="88">
        <v>1346.17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19112.95</v>
      </c>
      <c r="D50" s="405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5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5.95" customHeight="1">
      <c r="A53" s="95" t="s">
        <v>63</v>
      </c>
      <c r="B53" s="214" t="s">
        <v>36</v>
      </c>
      <c r="C53" s="88">
        <v>19112.95</v>
      </c>
      <c r="D53" s="400"/>
    </row>
    <row r="54" spans="1:4" s="36" customFormat="1" ht="15.95" hidden="1" customHeight="1">
      <c r="A54" s="232" t="s">
        <v>64</v>
      </c>
      <c r="B54" s="220" t="s">
        <v>203</v>
      </c>
      <c r="C54" s="67">
        <v>2065.09</v>
      </c>
      <c r="D54" s="406"/>
    </row>
    <row r="55" spans="1:4" s="36" customFormat="1" ht="15.95" hidden="1" customHeight="1">
      <c r="A55" s="232" t="s">
        <v>65</v>
      </c>
      <c r="B55" s="221" t="s">
        <v>81</v>
      </c>
      <c r="C55" s="67">
        <v>2682.2000000000003</v>
      </c>
      <c r="D55" s="406"/>
    </row>
    <row r="56" spans="1:4" s="36" customFormat="1" ht="15.95" hidden="1" customHeight="1">
      <c r="A56" s="232" t="s">
        <v>66</v>
      </c>
      <c r="B56" s="221" t="s">
        <v>82</v>
      </c>
      <c r="C56" s="67">
        <v>12065.66</v>
      </c>
      <c r="D56" s="406"/>
    </row>
    <row r="57" spans="1:4" s="36" customFormat="1" ht="15.95" hidden="1" customHeight="1">
      <c r="A57" s="232" t="s">
        <v>67</v>
      </c>
      <c r="B57" s="222" t="s">
        <v>83</v>
      </c>
      <c r="C57" s="67">
        <v>2300</v>
      </c>
      <c r="D57" s="406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3469.3240000000001</v>
      </c>
      <c r="D59" s="407"/>
    </row>
    <row r="60" spans="1:4" s="41" customFormat="1" ht="15.95" customHeight="1">
      <c r="A60" s="39" t="s">
        <v>354</v>
      </c>
      <c r="B60" s="212" t="s">
        <v>377</v>
      </c>
      <c r="C60" s="46">
        <v>91718.63999999997</v>
      </c>
      <c r="D60" s="332"/>
    </row>
    <row r="61" spans="1:4" s="41" customFormat="1" ht="27.75" customHeight="1">
      <c r="A61" s="39" t="s">
        <v>358</v>
      </c>
      <c r="B61" s="212" t="s">
        <v>371</v>
      </c>
      <c r="C61" s="46">
        <v>46977.84</v>
      </c>
      <c r="D61" s="332"/>
    </row>
    <row r="62" spans="1:4" s="42" customFormat="1" ht="15.95" customHeight="1">
      <c r="A62" s="51" t="s">
        <v>361</v>
      </c>
      <c r="B62" s="79" t="s">
        <v>279</v>
      </c>
      <c r="C62" s="46">
        <v>601142.98999999987</v>
      </c>
      <c r="D62" s="408"/>
    </row>
    <row r="63" spans="1:4" s="42" customFormat="1" ht="15.95" customHeight="1">
      <c r="A63" s="51" t="s">
        <v>362</v>
      </c>
      <c r="B63" s="79" t="s">
        <v>99</v>
      </c>
      <c r="C63" s="46">
        <v>220172.054</v>
      </c>
      <c r="D63" s="382"/>
    </row>
    <row r="64" spans="1:4" s="42" customFormat="1" ht="18" customHeight="1" thickBot="1">
      <c r="A64" s="43" t="s">
        <v>364</v>
      </c>
      <c r="B64" s="347" t="s">
        <v>235</v>
      </c>
      <c r="C64" s="92"/>
      <c r="D64" s="409"/>
    </row>
    <row r="65" spans="1:5" s="42" customFormat="1" ht="15.75" customHeight="1" thickBot="1">
      <c r="A65" s="51" t="s">
        <v>365</v>
      </c>
      <c r="B65" s="227" t="s">
        <v>218</v>
      </c>
      <c r="C65" s="257">
        <v>821315.04399999988</v>
      </c>
      <c r="D65" s="397"/>
      <c r="E65" s="318"/>
    </row>
    <row r="66" spans="1:5" s="42" customFormat="1" ht="17.25" customHeight="1" thickBot="1">
      <c r="A66" s="43" t="s">
        <v>366</v>
      </c>
      <c r="B66" s="229" t="s">
        <v>72</v>
      </c>
      <c r="C66" s="168">
        <v>-20230</v>
      </c>
      <c r="D66" s="385"/>
    </row>
    <row r="67" spans="1:5" s="41" customFormat="1" ht="15.95" customHeight="1">
      <c r="A67" s="43" t="s">
        <v>367</v>
      </c>
      <c r="B67" s="229" t="s">
        <v>71</v>
      </c>
      <c r="C67" s="87">
        <v>711376.39600000007</v>
      </c>
      <c r="D67" s="410"/>
    </row>
    <row r="68" spans="1:5" s="53" customFormat="1" ht="15.95" hidden="1" customHeight="1">
      <c r="A68" s="96" t="s">
        <v>86</v>
      </c>
      <c r="B68" s="44" t="s">
        <v>85</v>
      </c>
      <c r="C68" s="88">
        <v>501937</v>
      </c>
      <c r="D68" s="411" t="e">
        <f>+#REF!*#REF!*6+#REF!*#REF!*6</f>
        <v>#REF!</v>
      </c>
    </row>
    <row r="69" spans="1:5" s="54" customFormat="1" ht="15.95" hidden="1" customHeight="1">
      <c r="A69" s="96" t="s">
        <v>87</v>
      </c>
      <c r="B69" s="44" t="s">
        <v>90</v>
      </c>
      <c r="C69" s="88">
        <v>209439.3960000001</v>
      </c>
      <c r="D69" s="411" t="e">
        <f>+#REF!*#REF!*6+#REF!*#REF!*6</f>
        <v>#REF!</v>
      </c>
    </row>
    <row r="70" spans="1:5" s="41" customFormat="1" ht="15.95" customHeight="1" thickBot="1">
      <c r="A70" s="43" t="s">
        <v>368</v>
      </c>
      <c r="B70" s="229" t="s">
        <v>74</v>
      </c>
      <c r="C70" s="87">
        <v>664074.50600000005</v>
      </c>
      <c r="D70" s="382"/>
    </row>
    <row r="71" spans="1:5" s="45" customFormat="1" ht="15.95" hidden="1" customHeight="1">
      <c r="A71" s="96" t="s">
        <v>88</v>
      </c>
      <c r="B71" s="44" t="s">
        <v>85</v>
      </c>
      <c r="C71" s="209">
        <v>470641</v>
      </c>
      <c r="D71" s="412"/>
    </row>
    <row r="72" spans="1:5" s="45" customFormat="1" ht="15.95" hidden="1" customHeight="1" thickBot="1">
      <c r="A72" s="96" t="s">
        <v>89</v>
      </c>
      <c r="B72" s="44" t="s">
        <v>90</v>
      </c>
      <c r="C72" s="88">
        <v>193433.50600000011</v>
      </c>
      <c r="D72" s="412"/>
    </row>
    <row r="73" spans="1:5" s="42" customFormat="1" ht="25.5" customHeight="1" thickBot="1">
      <c r="A73" s="39" t="s">
        <v>369</v>
      </c>
      <c r="B73" s="230" t="s">
        <v>350</v>
      </c>
      <c r="C73" s="169">
        <v>-177470.53799999983</v>
      </c>
      <c r="D73" s="385"/>
    </row>
    <row r="74" spans="1:5" s="8" customFormat="1" ht="15.95" customHeight="1">
      <c r="A74" s="206"/>
      <c r="B74" s="207" t="s">
        <v>370</v>
      </c>
      <c r="C74" s="97"/>
      <c r="D74" s="413"/>
    </row>
    <row r="75" spans="1:5" s="8" customFormat="1" ht="15.95" customHeight="1">
      <c r="A75" s="103"/>
      <c r="B75" s="104" t="s">
        <v>349</v>
      </c>
      <c r="C75" s="282">
        <v>971820</v>
      </c>
      <c r="D75" s="414"/>
    </row>
    <row r="76" spans="1:5" s="10" customFormat="1" ht="15.95" customHeight="1">
      <c r="A76" s="28"/>
      <c r="B76" s="6" t="s">
        <v>378</v>
      </c>
      <c r="C76" s="283">
        <v>580485</v>
      </c>
      <c r="D76" s="392"/>
    </row>
    <row r="77" spans="1:5" s="10" customFormat="1" ht="15.95" customHeight="1">
      <c r="A77" s="28"/>
      <c r="B77" s="6" t="s">
        <v>379</v>
      </c>
      <c r="C77" s="283">
        <v>66459</v>
      </c>
      <c r="D77" s="392">
        <v>-64086.57</v>
      </c>
    </row>
    <row r="78" spans="1:5" s="10" customFormat="1" ht="15.95" customHeight="1">
      <c r="A78" s="28"/>
      <c r="B78" s="6" t="s">
        <v>380</v>
      </c>
      <c r="C78" s="283">
        <v>232122</v>
      </c>
      <c r="D78" s="392">
        <v>11311.83</v>
      </c>
    </row>
    <row r="79" spans="1:5" s="10" customFormat="1" ht="15.95" customHeight="1">
      <c r="A79" s="28"/>
      <c r="B79" s="6" t="s">
        <v>280</v>
      </c>
      <c r="C79" s="283">
        <v>1026</v>
      </c>
      <c r="D79" s="392"/>
    </row>
    <row r="80" spans="1:5" s="10" customFormat="1" ht="15.95" customHeight="1">
      <c r="A80" s="28"/>
      <c r="B80" s="6" t="s">
        <v>381</v>
      </c>
      <c r="C80" s="283">
        <v>91728</v>
      </c>
      <c r="D80" s="392">
        <v>-57032.58</v>
      </c>
    </row>
    <row r="81" spans="1:5" s="49" customFormat="1" ht="15.95" customHeight="1">
      <c r="A81" s="56"/>
      <c r="B81" s="154" t="s">
        <v>281</v>
      </c>
      <c r="C81" s="46">
        <v>1683196.3960000002</v>
      </c>
      <c r="D81" s="415"/>
    </row>
    <row r="82" spans="1:5" s="10" customFormat="1" ht="6.75" customHeight="1">
      <c r="A82" s="28"/>
      <c r="B82" s="6"/>
      <c r="C82" s="31"/>
      <c r="D82" s="392"/>
    </row>
    <row r="83" spans="1:5" s="49" customFormat="1" ht="15.95" customHeight="1">
      <c r="A83" s="105"/>
      <c r="B83" s="104" t="s">
        <v>351</v>
      </c>
      <c r="C83" s="209">
        <v>907165</v>
      </c>
      <c r="D83" s="415"/>
    </row>
    <row r="84" spans="1:5" s="10" customFormat="1" ht="15.95" customHeight="1">
      <c r="A84" s="28"/>
      <c r="B84" s="6" t="s">
        <v>378</v>
      </c>
      <c r="C84" s="283">
        <v>544216</v>
      </c>
      <c r="D84" s="392"/>
    </row>
    <row r="85" spans="1:5" s="10" customFormat="1" ht="15.95" customHeight="1">
      <c r="A85" s="28"/>
      <c r="B85" s="6" t="s">
        <v>379</v>
      </c>
      <c r="C85" s="283">
        <v>61285</v>
      </c>
      <c r="D85" s="392"/>
    </row>
    <row r="86" spans="1:5" s="10" customFormat="1" ht="15.95" customHeight="1">
      <c r="A86" s="28"/>
      <c r="B86" s="6" t="s">
        <v>380</v>
      </c>
      <c r="C86" s="283">
        <v>214822</v>
      </c>
      <c r="D86" s="392"/>
    </row>
    <row r="87" spans="1:5" s="10" customFormat="1" ht="15.95" customHeight="1">
      <c r="A87" s="28"/>
      <c r="B87" s="6" t="s">
        <v>280</v>
      </c>
      <c r="C87" s="283">
        <v>1024</v>
      </c>
      <c r="D87" s="392"/>
    </row>
    <row r="88" spans="1:5" s="10" customFormat="1" ht="15.95" customHeight="1">
      <c r="A88" s="28"/>
      <c r="B88" s="6" t="s">
        <v>381</v>
      </c>
      <c r="C88" s="283">
        <v>85818</v>
      </c>
      <c r="D88" s="392"/>
    </row>
    <row r="89" spans="1:5" s="49" customFormat="1" ht="15.95" customHeight="1">
      <c r="A89" s="56"/>
      <c r="B89" s="154" t="s">
        <v>282</v>
      </c>
      <c r="C89" s="46">
        <v>1571239.5060000001</v>
      </c>
      <c r="D89" s="415"/>
      <c r="E89" s="276"/>
    </row>
    <row r="90" spans="1:5" s="10" customFormat="1" ht="15.95" customHeight="1">
      <c r="A90" s="28"/>
      <c r="B90" s="15" t="s">
        <v>283</v>
      </c>
      <c r="C90" s="174">
        <v>0.93348554555721608</v>
      </c>
      <c r="D90" s="392"/>
    </row>
    <row r="91" spans="1:5" s="9" customFormat="1" ht="15.95" customHeight="1">
      <c r="A91" s="12"/>
      <c r="B91" s="154" t="s">
        <v>100</v>
      </c>
      <c r="C91" s="75">
        <v>111956.89000000001</v>
      </c>
      <c r="D91" s="416"/>
    </row>
    <row r="92" spans="1:5" s="10" customFormat="1" ht="15.95" customHeight="1">
      <c r="A92" s="28"/>
      <c r="B92" s="226" t="s">
        <v>272</v>
      </c>
      <c r="C92" s="86">
        <v>64655</v>
      </c>
      <c r="D92" s="392"/>
    </row>
    <row r="93" spans="1:5" s="10" customFormat="1" ht="15.95" customHeight="1">
      <c r="A93" s="28"/>
      <c r="B93" s="226" t="s">
        <v>271</v>
      </c>
      <c r="C93" s="87">
        <v>47301.890000000014</v>
      </c>
      <c r="D93" s="358"/>
    </row>
    <row r="94" spans="1:5" s="10" customFormat="1" ht="15.95" customHeight="1">
      <c r="A94" s="284"/>
      <c r="B94" s="285" t="s">
        <v>213</v>
      </c>
      <c r="C94" s="87"/>
      <c r="D94" s="260"/>
    </row>
    <row r="95" spans="1:5" s="10" customFormat="1" ht="15.95" customHeight="1">
      <c r="A95" s="284"/>
      <c r="B95" s="58" t="s">
        <v>386</v>
      </c>
      <c r="C95" s="87"/>
      <c r="D95" s="260"/>
    </row>
    <row r="96" spans="1:5" s="10" customFormat="1" ht="15.95" hidden="1" customHeight="1">
      <c r="A96" s="284"/>
      <c r="B96" s="292" t="s">
        <v>208</v>
      </c>
      <c r="C96" s="87">
        <v>2167</v>
      </c>
      <c r="D96" s="260"/>
    </row>
    <row r="97" spans="1:9" s="10" customFormat="1" ht="15.95" hidden="1" customHeight="1">
      <c r="A97" s="284"/>
      <c r="B97" s="292" t="s">
        <v>209</v>
      </c>
      <c r="C97" s="87">
        <v>11312</v>
      </c>
      <c r="D97" s="260"/>
    </row>
    <row r="98" spans="1:9" s="17" customFormat="1" ht="15.95" customHeight="1">
      <c r="A98" s="297"/>
      <c r="B98" s="293" t="s">
        <v>212</v>
      </c>
      <c r="C98" s="165">
        <v>13479</v>
      </c>
      <c r="D98" s="417"/>
    </row>
    <row r="99" spans="1:9" s="10" customFormat="1" ht="15.95" customHeight="1">
      <c r="A99" s="284"/>
      <c r="B99" s="6" t="s">
        <v>387</v>
      </c>
      <c r="C99" s="87"/>
      <c r="D99" s="260"/>
    </row>
    <row r="100" spans="1:9" s="10" customFormat="1" ht="15.95" hidden="1" customHeight="1">
      <c r="A100" s="284"/>
      <c r="B100" s="292" t="s">
        <v>208</v>
      </c>
      <c r="C100" s="87">
        <v>1353</v>
      </c>
      <c r="D100" s="260"/>
    </row>
    <row r="101" spans="1:9" s="10" customFormat="1" ht="15.95" hidden="1" customHeight="1">
      <c r="A101" s="284"/>
      <c r="B101" s="292" t="s">
        <v>209</v>
      </c>
      <c r="C101" s="87">
        <v>7075</v>
      </c>
      <c r="D101" s="260"/>
    </row>
    <row r="102" spans="1:9" s="17" customFormat="1" ht="15.95" customHeight="1">
      <c r="A102" s="297"/>
      <c r="B102" s="293" t="s">
        <v>212</v>
      </c>
      <c r="C102" s="165">
        <v>8428</v>
      </c>
      <c r="D102" s="417"/>
    </row>
    <row r="103" spans="1:9" s="7" customFormat="1" ht="20.100000000000001" customHeight="1">
      <c r="A103" s="197"/>
      <c r="B103" s="132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4.95" customHeight="1">
      <c r="A104" s="139"/>
      <c r="B104" s="198"/>
      <c r="C104" s="110"/>
      <c r="D104" s="240"/>
      <c r="E104" s="635" t="str">
        <f>+A2</f>
        <v>Кирова ул, д10</v>
      </c>
      <c r="F104" s="635"/>
      <c r="G104" s="635"/>
      <c r="H104" s="635"/>
      <c r="I104" s="635"/>
    </row>
    <row r="105" spans="1:9" s="10" customFormat="1" ht="18.75" customHeight="1">
      <c r="A105" s="70"/>
      <c r="B105" s="106"/>
      <c r="C105" s="111"/>
      <c r="D105" s="260"/>
      <c r="E105" s="611" t="s">
        <v>79</v>
      </c>
      <c r="F105" s="612"/>
      <c r="G105" s="612"/>
      <c r="H105" s="612"/>
      <c r="I105" s="612"/>
    </row>
    <row r="106" spans="1:9" s="10" customFormat="1" ht="7.5" customHeight="1" thickBot="1">
      <c r="A106" s="70"/>
      <c r="B106" s="106"/>
      <c r="C106" s="111"/>
      <c r="D106" s="260"/>
      <c r="E106" s="155"/>
      <c r="F106" s="89"/>
      <c r="G106" s="89"/>
      <c r="H106" s="89"/>
      <c r="I106" s="89"/>
    </row>
    <row r="107" spans="1:9" s="10" customFormat="1" ht="15" customHeight="1">
      <c r="A107" s="70"/>
      <c r="B107" s="106"/>
      <c r="C107" s="111"/>
      <c r="D107" s="260"/>
      <c r="E107" s="601" t="s">
        <v>12</v>
      </c>
      <c r="F107" s="602"/>
      <c r="G107" s="602"/>
      <c r="H107" s="602"/>
      <c r="I107" s="603"/>
    </row>
    <row r="108" spans="1:9" s="68" customFormat="1" ht="15" customHeight="1">
      <c r="A108" s="141"/>
      <c r="B108" s="106"/>
      <c r="C108" s="111"/>
      <c r="D108" s="241"/>
      <c r="E108" s="604" t="s">
        <v>273</v>
      </c>
      <c r="F108" s="605"/>
      <c r="G108" s="605"/>
      <c r="H108" s="605"/>
      <c r="I108" s="606"/>
    </row>
    <row r="109" spans="1:9" s="68" customFormat="1" ht="15" customHeight="1">
      <c r="A109" s="141"/>
      <c r="B109" s="106"/>
      <c r="C109" s="111"/>
      <c r="D109" s="241"/>
      <c r="E109" s="604" t="s">
        <v>13</v>
      </c>
      <c r="F109" s="605"/>
      <c r="G109" s="605"/>
      <c r="H109" s="605"/>
      <c r="I109" s="606"/>
    </row>
    <row r="110" spans="1:9" s="10" customFormat="1" ht="15" customHeight="1">
      <c r="A110" s="141"/>
      <c r="B110" s="65"/>
      <c r="C110" s="111"/>
      <c r="D110" s="260"/>
      <c r="E110" s="604" t="s">
        <v>258</v>
      </c>
      <c r="F110" s="605"/>
      <c r="G110" s="605"/>
      <c r="H110" s="605"/>
      <c r="I110" s="606"/>
    </row>
    <row r="111" spans="1:9" s="49" customFormat="1" ht="15" customHeight="1">
      <c r="A111" s="234"/>
      <c r="B111" s="140"/>
      <c r="C111" s="110"/>
      <c r="D111" s="240"/>
      <c r="E111" s="604" t="s">
        <v>227</v>
      </c>
      <c r="F111" s="605"/>
      <c r="G111" s="605"/>
      <c r="H111" s="605"/>
      <c r="I111" s="606"/>
    </row>
    <row r="112" spans="1:9" ht="15" customHeight="1">
      <c r="A112" s="201"/>
      <c r="B112" s="2"/>
      <c r="C112" s="117"/>
      <c r="D112" s="116"/>
      <c r="E112" s="604" t="s">
        <v>237</v>
      </c>
      <c r="F112" s="605"/>
      <c r="G112" s="605"/>
      <c r="H112" s="605"/>
      <c r="I112" s="606"/>
    </row>
    <row r="113" spans="1:9" s="7" customFormat="1" ht="15" customHeight="1">
      <c r="A113" s="640"/>
      <c r="B113" s="640"/>
      <c r="C113" s="90"/>
      <c r="D113" s="251"/>
      <c r="E113" s="604" t="s">
        <v>14</v>
      </c>
      <c r="F113" s="605"/>
      <c r="G113" s="605"/>
      <c r="H113" s="605"/>
      <c r="I113" s="606"/>
    </row>
    <row r="114" spans="1:9" s="7" customFormat="1" ht="15" customHeight="1">
      <c r="A114" s="631"/>
      <c r="B114" s="631"/>
      <c r="C114" s="90"/>
      <c r="D114" s="251"/>
      <c r="E114" s="604" t="s">
        <v>229</v>
      </c>
      <c r="F114" s="605"/>
      <c r="G114" s="605"/>
      <c r="H114" s="605"/>
      <c r="I114" s="606"/>
    </row>
    <row r="115" spans="1:9" ht="15" customHeight="1">
      <c r="A115" s="2"/>
      <c r="B115" s="2"/>
      <c r="C115" s="117"/>
      <c r="E115" s="604" t="s">
        <v>230</v>
      </c>
      <c r="F115" s="605"/>
      <c r="G115" s="605"/>
      <c r="H115" s="605"/>
      <c r="I115" s="606"/>
    </row>
    <row r="116" spans="1:9" ht="15" customHeight="1" thickBot="1">
      <c r="A116" s="2"/>
      <c r="B116" s="2"/>
      <c r="C116" s="117"/>
      <c r="E116" s="607" t="s">
        <v>373</v>
      </c>
      <c r="F116" s="608"/>
      <c r="G116" s="608"/>
      <c r="H116" s="608"/>
      <c r="I116" s="609"/>
    </row>
    <row r="117" spans="1:9" ht="15" customHeight="1">
      <c r="E117" s="26"/>
      <c r="F117" s="26"/>
      <c r="G117" s="26"/>
    </row>
    <row r="118" spans="1:9" ht="15" customHeight="1" thickBot="1"/>
    <row r="119" spans="1:9" ht="24.95" customHeight="1" thickBot="1">
      <c r="E119" s="598" t="s">
        <v>317</v>
      </c>
      <c r="F119" s="599"/>
      <c r="G119" s="599"/>
      <c r="H119" s="599"/>
      <c r="I119" s="600"/>
    </row>
    <row r="120" spans="1:9" ht="24.95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3.5" thickTop="1">
      <c r="E121" s="69">
        <v>16</v>
      </c>
      <c r="F121" s="632">
        <v>4</v>
      </c>
      <c r="G121" s="633"/>
      <c r="H121" s="643">
        <v>10328.59</v>
      </c>
      <c r="I121" s="644"/>
    </row>
    <row r="122" spans="1:9">
      <c r="E122" s="69">
        <v>19</v>
      </c>
      <c r="F122" s="629">
        <v>6</v>
      </c>
      <c r="G122" s="630"/>
      <c r="H122" s="638">
        <v>6885.46</v>
      </c>
      <c r="I122" s="639"/>
    </row>
    <row r="123" spans="1:9" ht="15" customHeight="1">
      <c r="E123" s="69">
        <v>41</v>
      </c>
      <c r="F123" s="629">
        <v>38</v>
      </c>
      <c r="G123" s="630"/>
      <c r="H123" s="638">
        <v>93440.24</v>
      </c>
      <c r="I123" s="639"/>
    </row>
    <row r="124" spans="1:9">
      <c r="E124" s="66" t="s">
        <v>296</v>
      </c>
      <c r="F124" s="629">
        <v>5</v>
      </c>
      <c r="G124" s="630"/>
      <c r="H124" s="638">
        <v>11840.31</v>
      </c>
      <c r="I124" s="639"/>
    </row>
    <row r="125" spans="1:9">
      <c r="E125" s="66" t="s">
        <v>297</v>
      </c>
      <c r="F125" s="579">
        <v>7</v>
      </c>
      <c r="G125" s="580"/>
      <c r="H125" s="641">
        <v>9474.85</v>
      </c>
      <c r="I125" s="642"/>
    </row>
    <row r="126" spans="1:9">
      <c r="E126" s="194" t="s">
        <v>15</v>
      </c>
      <c r="F126" s="579">
        <v>20</v>
      </c>
      <c r="G126" s="580"/>
      <c r="H126" s="641">
        <v>16005.78</v>
      </c>
      <c r="I126" s="642"/>
    </row>
    <row r="127" spans="1:9">
      <c r="E127" s="194"/>
      <c r="F127" s="579"/>
      <c r="G127" s="580"/>
      <c r="H127" s="641"/>
      <c r="I127" s="642"/>
    </row>
    <row r="128" spans="1:9">
      <c r="E128" s="194"/>
      <c r="F128" s="579"/>
      <c r="G128" s="580"/>
      <c r="H128" s="641"/>
      <c r="I128" s="642"/>
    </row>
    <row r="129" spans="5:9" ht="14.25">
      <c r="E129" s="72"/>
      <c r="F129" s="581"/>
      <c r="G129" s="582"/>
      <c r="H129" s="641"/>
      <c r="I129" s="642"/>
    </row>
    <row r="130" spans="5:9" ht="15" thickBot="1">
      <c r="E130" s="195"/>
      <c r="F130" s="592"/>
      <c r="G130" s="593"/>
      <c r="H130" s="645"/>
      <c r="I130" s="646"/>
    </row>
    <row r="131" spans="5:9" ht="15.75" thickBot="1">
      <c r="E131" s="233"/>
      <c r="F131" s="647" t="s">
        <v>383</v>
      </c>
      <c r="G131" s="648"/>
      <c r="H131" s="649">
        <f>SUM(H121:H130)</f>
        <v>147975.23000000001</v>
      </c>
      <c r="I131" s="650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8.2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-20230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711376.39600000007</v>
      </c>
      <c r="G138" s="159">
        <f>+C70</f>
        <v>664074.50600000005</v>
      </c>
      <c r="H138" s="159">
        <f>+C65</f>
        <v>821315.04399999988</v>
      </c>
      <c r="I138" s="160">
        <f>+G138-H138</f>
        <v>-157240.53799999983</v>
      </c>
    </row>
    <row r="139" spans="5:9" ht="15.95" customHeight="1">
      <c r="E139" s="188" t="s">
        <v>306</v>
      </c>
      <c r="F139" s="189"/>
      <c r="G139" s="156">
        <f>+G138/F138</f>
        <v>0.93350652303622395</v>
      </c>
      <c r="H139" s="156">
        <f>+H138/F138</f>
        <v>1.1545435702086464</v>
      </c>
      <c r="I139" s="64"/>
    </row>
    <row r="140" spans="5:9" ht="15.95" customHeight="1">
      <c r="E140" s="124" t="s">
        <v>78</v>
      </c>
      <c r="F140" s="161">
        <f>+C75</f>
        <v>971820</v>
      </c>
      <c r="G140" s="161">
        <f>+C83</f>
        <v>907165</v>
      </c>
      <c r="H140" s="161">
        <f>+F140-D76-D77-D78-D80</f>
        <v>1081627.32</v>
      </c>
      <c r="I140" s="160">
        <f>+G140-H140</f>
        <v>-174462.32000000007</v>
      </c>
    </row>
    <row r="141" spans="5:9" ht="15.95" customHeight="1" thickBot="1">
      <c r="E141" s="190" t="s">
        <v>306</v>
      </c>
      <c r="F141" s="191"/>
      <c r="G141" s="157">
        <f>+G140/F140</f>
        <v>0.9334701899528719</v>
      </c>
      <c r="H141" s="157">
        <f>+H140/G140</f>
        <v>1.192315973389626</v>
      </c>
      <c r="I141" s="158"/>
    </row>
    <row r="142" spans="5:9" ht="15.95" customHeight="1" thickBot="1">
      <c r="E142" s="147" t="s">
        <v>308</v>
      </c>
      <c r="F142" s="162">
        <f>+F140+F138</f>
        <v>1683196.3960000002</v>
      </c>
      <c r="G142" s="162">
        <f>+G140+G138</f>
        <v>1571239.5060000001</v>
      </c>
      <c r="H142" s="162">
        <f>+H140+H138</f>
        <v>1902942.3640000001</v>
      </c>
      <c r="I142" s="196">
        <f>+I140+I138</f>
        <v>-331702.85799999989</v>
      </c>
    </row>
    <row r="143" spans="5:9" ht="15.95" customHeight="1" thickBot="1">
      <c r="E143" s="625" t="s">
        <v>306</v>
      </c>
      <c r="F143" s="626"/>
      <c r="G143" s="149">
        <f>+G142/F142</f>
        <v>0.93348554555721608</v>
      </c>
      <c r="H143" s="149">
        <f>+H142/G142</f>
        <v>1.2111090363584582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-351932.85799999989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-350132.85799999989</v>
      </c>
    </row>
  </sheetData>
  <mergeCells count="49">
    <mergeCell ref="E144:H144"/>
    <mergeCell ref="F131:G131"/>
    <mergeCell ref="H131:I131"/>
    <mergeCell ref="E134:I134"/>
    <mergeCell ref="E136:H136"/>
    <mergeCell ref="E143:F143"/>
    <mergeCell ref="H129:I129"/>
    <mergeCell ref="F130:G130"/>
    <mergeCell ref="H130:I130"/>
    <mergeCell ref="F128:G128"/>
    <mergeCell ref="H128:I128"/>
    <mergeCell ref="F129:G129"/>
    <mergeCell ref="H124:I124"/>
    <mergeCell ref="F122:G122"/>
    <mergeCell ref="H122:I122"/>
    <mergeCell ref="F125:G125"/>
    <mergeCell ref="H125:I125"/>
    <mergeCell ref="F127:G127"/>
    <mergeCell ref="H127:I127"/>
    <mergeCell ref="A1:C1"/>
    <mergeCell ref="A113:B113"/>
    <mergeCell ref="E105:I105"/>
    <mergeCell ref="E107:I107"/>
    <mergeCell ref="E110:I110"/>
    <mergeCell ref="F126:G126"/>
    <mergeCell ref="H126:I126"/>
    <mergeCell ref="F121:G121"/>
    <mergeCell ref="H121:I121"/>
    <mergeCell ref="F124:G124"/>
    <mergeCell ref="A2:B2"/>
    <mergeCell ref="E104:I104"/>
    <mergeCell ref="E111:I111"/>
    <mergeCell ref="E112:I112"/>
    <mergeCell ref="E113:I113"/>
    <mergeCell ref="E146:H146"/>
    <mergeCell ref="A114:B114"/>
    <mergeCell ref="E116:I116"/>
    <mergeCell ref="E119:I119"/>
    <mergeCell ref="E114:I114"/>
    <mergeCell ref="E147:H147"/>
    <mergeCell ref="A3:B3"/>
    <mergeCell ref="E103:I103"/>
    <mergeCell ref="F123:G123"/>
    <mergeCell ref="H123:I123"/>
    <mergeCell ref="F120:G120"/>
    <mergeCell ref="H120:I120"/>
    <mergeCell ref="E108:I108"/>
    <mergeCell ref="E109:I109"/>
    <mergeCell ref="E115:I115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zoomScaleNormal="124" workbookViewId="0">
      <pane xSplit="2" ySplit="5" topLeftCell="C126" activePane="bottomRight" state="frozenSplit"/>
      <selection pane="topRight" activeCell="G1" sqref="G1"/>
      <selection pane="bottomLeft" activeCell="A29" sqref="A29"/>
      <selection pane="bottomRight" activeCell="I146" sqref="I146"/>
    </sheetView>
  </sheetViews>
  <sheetFormatPr defaultRowHeight="12.75"/>
  <cols>
    <col min="1" max="1" width="6.7109375" customWidth="1"/>
    <col min="2" max="2" width="65.7109375" customWidth="1"/>
    <col min="3" max="3" width="13.7109375" style="32" customWidth="1"/>
    <col min="4" max="4" width="12" style="32" customWidth="1"/>
    <col min="5" max="5" width="11.28515625" customWidth="1"/>
    <col min="6" max="6" width="14.28515625" customWidth="1"/>
    <col min="7" max="7" width="14.7109375" customWidth="1"/>
    <col min="8" max="8" width="16.7109375" customWidth="1"/>
    <col min="9" max="9" width="12.7109375" customWidth="1"/>
  </cols>
  <sheetData>
    <row r="1" spans="1:4" s="4" customFormat="1" ht="20.25" customHeight="1">
      <c r="A1" s="597" t="s">
        <v>385</v>
      </c>
      <c r="B1" s="597"/>
      <c r="C1" s="597"/>
      <c r="D1" s="371"/>
    </row>
    <row r="2" spans="1:4" ht="15" customHeight="1">
      <c r="A2" s="614" t="s">
        <v>219</v>
      </c>
      <c r="B2" s="614"/>
      <c r="C2" s="203"/>
    </row>
    <row r="3" spans="1:4" ht="15" customHeight="1">
      <c r="A3" s="613" t="s">
        <v>372</v>
      </c>
      <c r="B3" s="613"/>
      <c r="C3" s="203"/>
    </row>
    <row r="4" spans="1:4" s="21" customFormat="1" ht="15" customHeight="1">
      <c r="A4" s="265"/>
      <c r="B4" s="267" t="s">
        <v>207</v>
      </c>
      <c r="C4" s="271"/>
      <c r="D4" s="271"/>
    </row>
    <row r="5" spans="1:4" s="3" customFormat="1" ht="69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1.75" customHeight="1">
      <c r="A6" s="206"/>
      <c r="B6" s="263" t="s">
        <v>96</v>
      </c>
      <c r="C6" s="238"/>
      <c r="D6" s="46"/>
    </row>
    <row r="7" spans="1:4" s="41" customFormat="1" ht="20.100000000000001" customHeight="1">
      <c r="A7" s="39">
        <v>1</v>
      </c>
      <c r="B7" s="212" t="s">
        <v>205</v>
      </c>
      <c r="C7" s="165">
        <v>381722.96839999995</v>
      </c>
      <c r="D7" s="46"/>
    </row>
    <row r="8" spans="1:4" s="34" customFormat="1" ht="12.7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51062.6976</v>
      </c>
      <c r="D9" s="98"/>
    </row>
    <row r="10" spans="1:4" s="16" customFormat="1" ht="15.95" hidden="1" customHeight="1">
      <c r="A10" s="95" t="s">
        <v>95</v>
      </c>
      <c r="B10" s="216" t="s">
        <v>155</v>
      </c>
      <c r="C10" s="88">
        <v>37357.037599999996</v>
      </c>
      <c r="D10" s="359"/>
    </row>
    <row r="11" spans="1:4" s="16" customFormat="1" ht="15.95" hidden="1" customHeight="1">
      <c r="A11" s="95" t="s">
        <v>21</v>
      </c>
      <c r="B11" s="218" t="s">
        <v>153</v>
      </c>
      <c r="C11" s="88">
        <v>10843.44</v>
      </c>
      <c r="D11" s="359"/>
    </row>
    <row r="12" spans="1:4" s="16" customFormat="1" ht="15.95" hidden="1" customHeight="1">
      <c r="A12" s="95" t="s">
        <v>22</v>
      </c>
      <c r="B12" s="216" t="s">
        <v>18</v>
      </c>
      <c r="C12" s="88">
        <v>2024.04</v>
      </c>
      <c r="D12" s="359"/>
    </row>
    <row r="13" spans="1:4" s="16" customFormat="1" ht="15.95" hidden="1" customHeight="1">
      <c r="A13" s="95" t="s">
        <v>23</v>
      </c>
      <c r="B13" s="216" t="s">
        <v>19</v>
      </c>
      <c r="C13" s="88">
        <v>337.15</v>
      </c>
      <c r="D13" s="359"/>
    </row>
    <row r="14" spans="1:4" s="16" customFormat="1" ht="15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5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5.95" hidden="1" customHeight="1">
      <c r="A16" s="95" t="s">
        <v>26</v>
      </c>
      <c r="B16" s="216" t="s">
        <v>103</v>
      </c>
      <c r="C16" s="88">
        <v>501.03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79799.591999999975</v>
      </c>
      <c r="D17" s="98"/>
    </row>
    <row r="18" spans="1:4" s="16" customFormat="1" ht="15.95" hidden="1" customHeight="1">
      <c r="A18" s="95" t="s">
        <v>28</v>
      </c>
      <c r="B18" s="216" t="s">
        <v>29</v>
      </c>
      <c r="C18" s="88">
        <v>78715.551999999981</v>
      </c>
      <c r="D18" s="88"/>
    </row>
    <row r="19" spans="1:4" s="16" customFormat="1" ht="15.95" hidden="1" customHeight="1">
      <c r="A19" s="95" t="s">
        <v>31</v>
      </c>
      <c r="B19" s="216" t="s">
        <v>104</v>
      </c>
      <c r="C19" s="88">
        <v>107</v>
      </c>
      <c r="D19" s="88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5.95" hidden="1" customHeight="1">
      <c r="A21" s="95" t="s">
        <v>94</v>
      </c>
      <c r="B21" s="214" t="s">
        <v>33</v>
      </c>
      <c r="C21" s="88">
        <v>977.04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59111.691999999995</v>
      </c>
      <c r="D22" s="98"/>
    </row>
    <row r="23" spans="1:4" s="16" customFormat="1" ht="15.95" hidden="1" customHeight="1">
      <c r="A23" s="95" t="s">
        <v>41</v>
      </c>
      <c r="B23" s="216" t="s">
        <v>310</v>
      </c>
      <c r="C23" s="88">
        <v>32230.822</v>
      </c>
      <c r="D23" s="35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5.95" hidden="1" customHeight="1">
      <c r="A26" s="95" t="s">
        <v>44</v>
      </c>
      <c r="B26" s="216" t="s">
        <v>97</v>
      </c>
      <c r="C26" s="88">
        <v>26559.869999999995</v>
      </c>
      <c r="D26" s="359"/>
    </row>
    <row r="27" spans="1:4" s="16" customFormat="1" ht="15.95" hidden="1" customHeight="1">
      <c r="A27" s="95" t="s">
        <v>45</v>
      </c>
      <c r="B27" s="216" t="s">
        <v>103</v>
      </c>
      <c r="C27" s="88">
        <v>321</v>
      </c>
      <c r="D27" s="359"/>
    </row>
    <row r="28" spans="1:4" s="33" customFormat="1" ht="15.95" customHeight="1">
      <c r="A28" s="94" t="s">
        <v>46</v>
      </c>
      <c r="B28" s="274" t="s">
        <v>91</v>
      </c>
      <c r="C28" s="98">
        <v>82931.853600000017</v>
      </c>
      <c r="D28" s="98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8.75" customHeight="1">
      <c r="A31" s="94" t="s">
        <v>50</v>
      </c>
      <c r="B31" s="214" t="s">
        <v>49</v>
      </c>
      <c r="C31" s="282">
        <v>91985.945199999987</v>
      </c>
      <c r="D31" s="98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5.95" customHeight="1">
      <c r="A33" s="95" t="s">
        <v>52</v>
      </c>
      <c r="B33" s="274" t="s">
        <v>353</v>
      </c>
      <c r="C33" s="88">
        <v>6732.4751999999999</v>
      </c>
      <c r="D33" s="88"/>
    </row>
    <row r="34" spans="1:4" s="35" customFormat="1" ht="15.95" customHeight="1">
      <c r="A34" s="95" t="s">
        <v>53</v>
      </c>
      <c r="B34" s="214" t="s">
        <v>36</v>
      </c>
      <c r="C34" s="88">
        <v>85253.469999999987</v>
      </c>
      <c r="D34" s="88"/>
    </row>
    <row r="35" spans="1:4" s="34" customFormat="1" ht="15.95" hidden="1" customHeight="1">
      <c r="A35" s="37" t="s">
        <v>55</v>
      </c>
      <c r="B35" s="220" t="s">
        <v>203</v>
      </c>
      <c r="C35" s="67">
        <v>5992.4</v>
      </c>
      <c r="D35" s="419"/>
    </row>
    <row r="36" spans="1:4" s="34" customFormat="1" ht="15.95" hidden="1" customHeight="1">
      <c r="A36" s="37" t="s">
        <v>56</v>
      </c>
      <c r="B36" s="221" t="s">
        <v>81</v>
      </c>
      <c r="C36" s="67">
        <v>0</v>
      </c>
      <c r="D36" s="419"/>
    </row>
    <row r="37" spans="1:4" s="34" customFormat="1" ht="15.95" hidden="1" customHeight="1">
      <c r="A37" s="37" t="s">
        <v>58</v>
      </c>
      <c r="B37" s="221" t="s">
        <v>82</v>
      </c>
      <c r="C37" s="67">
        <v>73147.069999999992</v>
      </c>
      <c r="D37" s="419"/>
    </row>
    <row r="38" spans="1:4" s="34" customFormat="1" ht="15.95" hidden="1" customHeight="1">
      <c r="A38" s="37" t="s">
        <v>60</v>
      </c>
      <c r="B38" s="222" t="s">
        <v>83</v>
      </c>
      <c r="C38" s="67">
        <v>6114</v>
      </c>
      <c r="D38" s="419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16831.187999999998</v>
      </c>
      <c r="D40" s="420"/>
    </row>
    <row r="41" spans="1:4" s="41" customFormat="1" ht="24.75" customHeight="1">
      <c r="A41" s="39" t="s">
        <v>34</v>
      </c>
      <c r="B41" s="212" t="s">
        <v>98</v>
      </c>
      <c r="C41" s="46">
        <v>21720.417999999994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11163.741999999998</v>
      </c>
      <c r="D42" s="98"/>
    </row>
    <row r="43" spans="1:4" s="52" customFormat="1" ht="15.95" hidden="1" customHeight="1">
      <c r="A43" s="95" t="s">
        <v>146</v>
      </c>
      <c r="B43" s="216" t="s">
        <v>18</v>
      </c>
      <c r="C43" s="88">
        <v>1359.9099999999999</v>
      </c>
      <c r="D43" s="100"/>
    </row>
    <row r="44" spans="1:4" s="52" customFormat="1" ht="15.95" hidden="1" customHeight="1">
      <c r="A44" s="95" t="s">
        <v>147</v>
      </c>
      <c r="B44" s="218" t="s">
        <v>153</v>
      </c>
      <c r="C44" s="88">
        <v>121</v>
      </c>
      <c r="D44" s="100"/>
    </row>
    <row r="45" spans="1:4" s="52" customFormat="1" ht="15.95" hidden="1" customHeight="1">
      <c r="A45" s="95" t="s">
        <v>148</v>
      </c>
      <c r="B45" s="216" t="s">
        <v>39</v>
      </c>
      <c r="C45" s="88">
        <v>4962.6899999999996</v>
      </c>
      <c r="D45" s="100"/>
    </row>
    <row r="46" spans="1:4" s="52" customFormat="1" ht="15.95" hidden="1" customHeight="1">
      <c r="A46" s="95" t="s">
        <v>149</v>
      </c>
      <c r="B46" s="216" t="s">
        <v>19</v>
      </c>
      <c r="C46" s="88">
        <v>2293.81</v>
      </c>
      <c r="D46" s="100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100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100"/>
    </row>
    <row r="49" spans="1:4" s="52" customFormat="1" ht="15.95" hidden="1" customHeight="1">
      <c r="A49" s="95" t="s">
        <v>152</v>
      </c>
      <c r="B49" s="216" t="s">
        <v>103</v>
      </c>
      <c r="C49" s="88">
        <v>2426.3319999999999</v>
      </c>
      <c r="D49" s="100"/>
    </row>
    <row r="50" spans="1:4" s="33" customFormat="1" ht="15.95" customHeight="1">
      <c r="A50" s="94" t="s">
        <v>38</v>
      </c>
      <c r="B50" s="214" t="s">
        <v>54</v>
      </c>
      <c r="C50" s="98">
        <v>6188.2699999999986</v>
      </c>
      <c r="D50" s="99"/>
    </row>
    <row r="51" spans="1:4" s="17" customFormat="1" ht="15.95" hidden="1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5.95" hidden="1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5.95" hidden="1" customHeight="1">
      <c r="A53" s="95" t="s">
        <v>63</v>
      </c>
      <c r="B53" s="214" t="s">
        <v>36</v>
      </c>
      <c r="C53" s="88">
        <v>6188.2699999999986</v>
      </c>
      <c r="D53" s="88"/>
    </row>
    <row r="54" spans="1:4" s="36" customFormat="1" ht="15.95" hidden="1" customHeight="1">
      <c r="A54" s="232" t="s">
        <v>64</v>
      </c>
      <c r="B54" s="220" t="s">
        <v>203</v>
      </c>
      <c r="C54" s="67">
        <v>1899.6</v>
      </c>
      <c r="D54" s="361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361"/>
    </row>
    <row r="56" spans="1:4" s="36" customFormat="1" ht="15.95" hidden="1" customHeight="1">
      <c r="A56" s="232" t="s">
        <v>66</v>
      </c>
      <c r="B56" s="221" t="s">
        <v>82</v>
      </c>
      <c r="C56" s="67">
        <v>4288.6699999999992</v>
      </c>
      <c r="D56" s="361"/>
    </row>
    <row r="57" spans="1:4" s="36" customFormat="1" ht="15.95" hidden="1" customHeight="1">
      <c r="A57" s="232" t="s">
        <v>67</v>
      </c>
      <c r="B57" s="222" t="s">
        <v>83</v>
      </c>
      <c r="C57" s="67">
        <v>0</v>
      </c>
      <c r="D57" s="361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361"/>
    </row>
    <row r="59" spans="1:4" s="33" customFormat="1" ht="15.95" customHeight="1">
      <c r="A59" s="94" t="s">
        <v>352</v>
      </c>
      <c r="B59" s="214" t="s">
        <v>69</v>
      </c>
      <c r="C59" s="98">
        <v>4368.4059999999999</v>
      </c>
      <c r="D59" s="362"/>
    </row>
    <row r="60" spans="1:4" s="41" customFormat="1" ht="16.5" customHeight="1">
      <c r="A60" s="39" t="s">
        <v>354</v>
      </c>
      <c r="B60" s="212" t="s">
        <v>377</v>
      </c>
      <c r="C60" s="46">
        <v>62734.428</v>
      </c>
      <c r="D60" s="98"/>
    </row>
    <row r="61" spans="1:4" s="41" customFormat="1" ht="29.25" customHeight="1">
      <c r="A61" s="39" t="s">
        <v>358</v>
      </c>
      <c r="B61" s="212" t="s">
        <v>371</v>
      </c>
      <c r="C61" s="46">
        <v>32132.267999999993</v>
      </c>
      <c r="D61" s="98"/>
    </row>
    <row r="62" spans="1:4" s="42" customFormat="1" ht="15.95" customHeight="1">
      <c r="A62" s="51" t="s">
        <v>361</v>
      </c>
      <c r="B62" s="79" t="s">
        <v>279</v>
      </c>
      <c r="C62" s="46">
        <v>476589.66439999995</v>
      </c>
      <c r="D62" s="46"/>
    </row>
    <row r="63" spans="1:4" s="42" customFormat="1" ht="15.95" customHeight="1">
      <c r="A63" s="51" t="s">
        <v>362</v>
      </c>
      <c r="B63" s="79" t="s">
        <v>99</v>
      </c>
      <c r="C63" s="46">
        <v>21720.417999999994</v>
      </c>
      <c r="D63" s="386"/>
    </row>
    <row r="64" spans="1:4" s="42" customFormat="1" ht="18" customHeight="1">
      <c r="A64" s="43" t="s">
        <v>364</v>
      </c>
      <c r="B64" s="347" t="s">
        <v>235</v>
      </c>
      <c r="C64" s="92"/>
      <c r="D64" s="386"/>
    </row>
    <row r="65" spans="1:5" s="42" customFormat="1" ht="21" customHeight="1" thickBot="1">
      <c r="A65" s="51" t="s">
        <v>365</v>
      </c>
      <c r="B65" s="227" t="s">
        <v>218</v>
      </c>
      <c r="C65" s="257">
        <v>498310.08239999996</v>
      </c>
      <c r="D65" s="46"/>
      <c r="E65" s="318"/>
    </row>
    <row r="66" spans="1:5" s="42" customFormat="1" ht="15.95" customHeight="1" thickBot="1">
      <c r="A66" s="43" t="s">
        <v>366</v>
      </c>
      <c r="B66" s="229" t="s">
        <v>72</v>
      </c>
      <c r="C66" s="168">
        <v>-228324</v>
      </c>
      <c r="D66" s="385"/>
    </row>
    <row r="67" spans="1:5" s="41" customFormat="1" ht="15.95" customHeight="1">
      <c r="A67" s="43" t="s">
        <v>367</v>
      </c>
      <c r="B67" s="229" t="s">
        <v>71</v>
      </c>
      <c r="C67" s="46">
        <v>472758</v>
      </c>
      <c r="D67" s="421"/>
    </row>
    <row r="68" spans="1:5" s="53" customFormat="1" ht="15.95" hidden="1" customHeight="1">
      <c r="A68" s="96" t="s">
        <v>86</v>
      </c>
      <c r="B68" s="44" t="s">
        <v>85</v>
      </c>
      <c r="C68" s="88">
        <v>472758</v>
      </c>
      <c r="D68" s="367"/>
    </row>
    <row r="69" spans="1:5" s="54" customFormat="1" ht="15.95" hidden="1" customHeight="1">
      <c r="A69" s="96" t="s">
        <v>87</v>
      </c>
      <c r="B69" s="44" t="s">
        <v>90</v>
      </c>
      <c r="C69" s="88">
        <v>0</v>
      </c>
      <c r="D69" s="367"/>
    </row>
    <row r="70" spans="1:5" s="41" customFormat="1" ht="15.95" customHeight="1" thickBot="1">
      <c r="A70" s="43" t="s">
        <v>368</v>
      </c>
      <c r="B70" s="229" t="s">
        <v>74</v>
      </c>
      <c r="C70" s="46">
        <v>474662</v>
      </c>
      <c r="D70" s="422"/>
    </row>
    <row r="71" spans="1:5" s="45" customFormat="1" ht="15.95" hidden="1" customHeight="1">
      <c r="A71" s="96" t="s">
        <v>88</v>
      </c>
      <c r="B71" s="44" t="s">
        <v>85</v>
      </c>
      <c r="C71" s="205">
        <v>474662</v>
      </c>
      <c r="D71" s="423"/>
    </row>
    <row r="72" spans="1:5" s="45" customFormat="1" ht="15.95" hidden="1" customHeight="1" thickBot="1">
      <c r="A72" s="96" t="s">
        <v>89</v>
      </c>
      <c r="B72" s="44" t="s">
        <v>90</v>
      </c>
      <c r="C72" s="88">
        <v>0</v>
      </c>
      <c r="D72" s="423"/>
    </row>
    <row r="73" spans="1:5" s="42" customFormat="1" ht="24.75" customHeight="1" thickBot="1">
      <c r="A73" s="39" t="s">
        <v>369</v>
      </c>
      <c r="B73" s="230" t="s">
        <v>350</v>
      </c>
      <c r="C73" s="169">
        <v>-251972.08239999996</v>
      </c>
      <c r="D73" s="385"/>
    </row>
    <row r="74" spans="1:5" s="8" customFormat="1" ht="15.95" customHeight="1">
      <c r="A74" s="206"/>
      <c r="B74" s="207" t="s">
        <v>370</v>
      </c>
      <c r="C74" s="97"/>
      <c r="D74" s="424"/>
    </row>
    <row r="75" spans="1:5" s="8" customFormat="1" ht="15.95" customHeight="1">
      <c r="A75" s="103"/>
      <c r="B75" s="104" t="s">
        <v>349</v>
      </c>
      <c r="C75" s="31">
        <v>889072</v>
      </c>
      <c r="D75" s="424"/>
    </row>
    <row r="76" spans="1:5" s="10" customFormat="1" ht="15.95" customHeight="1">
      <c r="A76" s="28"/>
      <c r="B76" s="6" t="s">
        <v>378</v>
      </c>
      <c r="C76" s="283">
        <v>546739</v>
      </c>
      <c r="D76" s="358"/>
    </row>
    <row r="77" spans="1:5" s="10" customFormat="1" ht="15.95" customHeight="1">
      <c r="A77" s="28"/>
      <c r="B77" s="6" t="s">
        <v>379</v>
      </c>
      <c r="C77" s="283">
        <v>55280</v>
      </c>
      <c r="D77" s="358">
        <v>-18639</v>
      </c>
    </row>
    <row r="78" spans="1:5" s="10" customFormat="1" ht="15.95" customHeight="1">
      <c r="A78" s="28"/>
      <c r="B78" s="6" t="s">
        <v>380</v>
      </c>
      <c r="C78" s="283">
        <v>208199</v>
      </c>
      <c r="D78" s="358">
        <v>9232</v>
      </c>
    </row>
    <row r="79" spans="1:5" s="10" customFormat="1" ht="15.95" customHeight="1">
      <c r="A79" s="28"/>
      <c r="B79" s="6" t="s">
        <v>280</v>
      </c>
      <c r="C79" s="283">
        <v>0</v>
      </c>
      <c r="D79" s="358"/>
    </row>
    <row r="80" spans="1:5" s="10" customFormat="1" ht="15.95" customHeight="1">
      <c r="A80" s="28"/>
      <c r="B80" s="6" t="s">
        <v>381</v>
      </c>
      <c r="C80" s="283">
        <v>78854</v>
      </c>
      <c r="D80" s="358">
        <v>-17574</v>
      </c>
    </row>
    <row r="81" spans="1:4" s="49" customFormat="1" ht="15.95" customHeight="1">
      <c r="A81" s="56"/>
      <c r="B81" s="154" t="s">
        <v>281</v>
      </c>
      <c r="C81" s="46">
        <v>1361830</v>
      </c>
      <c r="D81" s="369"/>
    </row>
    <row r="82" spans="1:4" s="10" customFormat="1" ht="3.75" customHeight="1">
      <c r="A82" s="28"/>
      <c r="B82" s="6"/>
      <c r="C82" s="31"/>
      <c r="D82" s="358"/>
    </row>
    <row r="83" spans="1:4" s="49" customFormat="1" ht="15.95" customHeight="1">
      <c r="A83" s="105"/>
      <c r="B83" s="104" t="s">
        <v>351</v>
      </c>
      <c r="C83" s="31">
        <v>889877</v>
      </c>
      <c r="D83" s="369"/>
    </row>
    <row r="84" spans="1:4" s="10" customFormat="1" ht="15.95" hidden="1" customHeight="1">
      <c r="A84" s="28"/>
      <c r="B84" s="6" t="s">
        <v>378</v>
      </c>
      <c r="C84" s="283">
        <v>547769</v>
      </c>
      <c r="D84" s="358"/>
    </row>
    <row r="85" spans="1:4" s="10" customFormat="1" ht="15.95" hidden="1" customHeight="1">
      <c r="A85" s="28"/>
      <c r="B85" s="6" t="s">
        <v>379</v>
      </c>
      <c r="C85" s="283">
        <v>56192</v>
      </c>
      <c r="D85" s="358"/>
    </row>
    <row r="86" spans="1:4" s="10" customFormat="1" ht="15.95" hidden="1" customHeight="1">
      <c r="A86" s="28"/>
      <c r="B86" s="6" t="s">
        <v>380</v>
      </c>
      <c r="C86" s="283">
        <v>206929</v>
      </c>
      <c r="D86" s="358"/>
    </row>
    <row r="87" spans="1:4" s="10" customFormat="1" ht="15.95" hidden="1" customHeight="1">
      <c r="A87" s="28"/>
      <c r="B87" s="6" t="s">
        <v>280</v>
      </c>
      <c r="C87" s="283">
        <v>0</v>
      </c>
      <c r="D87" s="358"/>
    </row>
    <row r="88" spans="1:4" s="10" customFormat="1" ht="15.95" hidden="1" customHeight="1">
      <c r="A88" s="28"/>
      <c r="B88" s="6" t="s">
        <v>381</v>
      </c>
      <c r="C88" s="283">
        <v>78987</v>
      </c>
      <c r="D88" s="358"/>
    </row>
    <row r="89" spans="1:4" s="49" customFormat="1" ht="15.95" customHeight="1">
      <c r="A89" s="56"/>
      <c r="B89" s="154" t="s">
        <v>282</v>
      </c>
      <c r="C89" s="46">
        <v>1364539</v>
      </c>
      <c r="D89" s="369"/>
    </row>
    <row r="90" spans="1:4" s="10" customFormat="1" ht="12.75" customHeight="1">
      <c r="A90" s="28"/>
      <c r="B90" s="15" t="s">
        <v>283</v>
      </c>
      <c r="C90" s="174">
        <v>1.0019892350733939</v>
      </c>
      <c r="D90" s="358"/>
    </row>
    <row r="91" spans="1:4" s="9" customFormat="1" ht="15.95" customHeight="1">
      <c r="A91" s="12"/>
      <c r="B91" s="154" t="s">
        <v>73</v>
      </c>
      <c r="C91" s="75">
        <v>-2709</v>
      </c>
      <c r="D91" s="425"/>
    </row>
    <row r="92" spans="1:4" s="10" customFormat="1" ht="15.95" customHeight="1">
      <c r="A92" s="28"/>
      <c r="B92" s="226" t="s">
        <v>272</v>
      </c>
      <c r="C92" s="86">
        <v>-805</v>
      </c>
      <c r="D92" s="358"/>
    </row>
    <row r="93" spans="1:4" s="10" customFormat="1" ht="15.95" customHeight="1">
      <c r="A93" s="28"/>
      <c r="B93" s="226" t="s">
        <v>271</v>
      </c>
      <c r="C93" s="87">
        <v>-1904</v>
      </c>
      <c r="D93" s="358"/>
    </row>
    <row r="94" spans="1:4" s="10" customFormat="1" ht="15.95" customHeight="1">
      <c r="A94" s="28"/>
      <c r="B94" s="298" t="s">
        <v>213</v>
      </c>
      <c r="C94" s="87"/>
      <c r="D94" s="260"/>
    </row>
    <row r="95" spans="1:4" s="10" customFormat="1" ht="15.95" customHeight="1">
      <c r="A95" s="28"/>
      <c r="B95" s="58" t="s">
        <v>386</v>
      </c>
      <c r="C95" s="87"/>
      <c r="D95" s="260"/>
    </row>
    <row r="96" spans="1:4" s="10" customFormat="1" ht="15.95" hidden="1" customHeight="1">
      <c r="A96" s="28"/>
      <c r="B96" s="14" t="s">
        <v>208</v>
      </c>
      <c r="C96" s="283">
        <v>1769</v>
      </c>
      <c r="D96" s="260"/>
    </row>
    <row r="97" spans="1:9" s="10" customFormat="1" ht="15.95" hidden="1" customHeight="1">
      <c r="A97" s="28"/>
      <c r="B97" s="14" t="s">
        <v>209</v>
      </c>
      <c r="C97" s="283">
        <v>9232</v>
      </c>
      <c r="D97" s="260"/>
    </row>
    <row r="98" spans="1:9" s="10" customFormat="1" ht="15.95" customHeight="1">
      <c r="A98" s="28"/>
      <c r="B98" s="171" t="s">
        <v>212</v>
      </c>
      <c r="C98" s="46">
        <v>11001</v>
      </c>
      <c r="D98" s="260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hidden="1" customHeight="1">
      <c r="A100" s="28"/>
      <c r="B100" s="14" t="s">
        <v>208</v>
      </c>
      <c r="C100" s="283">
        <v>1742</v>
      </c>
      <c r="D100" s="260"/>
    </row>
    <row r="101" spans="1:9" s="10" customFormat="1" ht="15.95" hidden="1" customHeight="1">
      <c r="A101" s="28"/>
      <c r="B101" s="14" t="s">
        <v>209</v>
      </c>
      <c r="C101" s="283">
        <v>8179</v>
      </c>
      <c r="D101" s="260"/>
    </row>
    <row r="102" spans="1:9" s="10" customFormat="1" ht="15.95" customHeight="1">
      <c r="A102" s="28"/>
      <c r="B102" s="171" t="s">
        <v>212</v>
      </c>
      <c r="C102" s="46">
        <v>9921</v>
      </c>
      <c r="D102" s="260"/>
    </row>
    <row r="103" spans="1:9" s="7" customFormat="1" ht="15.95" customHeight="1">
      <c r="A103" s="197"/>
      <c r="B103" s="132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6.1" customHeight="1">
      <c r="A104" s="139"/>
      <c r="B104" s="198"/>
      <c r="C104" s="109"/>
      <c r="D104" s="240"/>
      <c r="E104" s="635" t="str">
        <f>+A2</f>
        <v xml:space="preserve">Кирова ул, д10а </v>
      </c>
      <c r="F104" s="635"/>
      <c r="G104" s="635"/>
      <c r="H104" s="635"/>
      <c r="I104" s="635"/>
    </row>
    <row r="105" spans="1:9" s="68" customFormat="1" ht="12.95" customHeight="1">
      <c r="A105" s="70"/>
      <c r="B105" s="106"/>
      <c r="C105" s="111"/>
      <c r="D105" s="241"/>
      <c r="E105" s="611" t="s">
        <v>79</v>
      </c>
      <c r="F105" s="612"/>
      <c r="G105" s="612"/>
      <c r="H105" s="612"/>
      <c r="I105" s="612"/>
    </row>
    <row r="106" spans="1:9" s="68" customFormat="1" ht="12.95" customHeight="1" thickBot="1">
      <c r="A106" s="70"/>
      <c r="B106" s="106"/>
      <c r="C106" s="111"/>
      <c r="D106" s="241"/>
      <c r="E106" s="155"/>
      <c r="F106" s="89"/>
      <c r="G106" s="89"/>
      <c r="H106" s="89"/>
      <c r="I106" s="89"/>
    </row>
    <row r="107" spans="1:9" s="68" customFormat="1" ht="12.95" customHeight="1">
      <c r="A107" s="70"/>
      <c r="B107" s="106"/>
      <c r="C107" s="111"/>
      <c r="D107" s="241"/>
      <c r="E107" s="601" t="s">
        <v>311</v>
      </c>
      <c r="F107" s="602"/>
      <c r="G107" s="602"/>
      <c r="H107" s="602"/>
      <c r="I107" s="603"/>
    </row>
    <row r="108" spans="1:9" s="68" customFormat="1" ht="12.95" customHeight="1">
      <c r="A108" s="70"/>
      <c r="B108" s="106"/>
      <c r="C108" s="111"/>
      <c r="D108" s="241"/>
      <c r="E108" s="604" t="s">
        <v>312</v>
      </c>
      <c r="F108" s="605"/>
      <c r="G108" s="605"/>
      <c r="H108" s="605"/>
      <c r="I108" s="606"/>
    </row>
    <row r="109" spans="1:9" s="68" customFormat="1" ht="12.95" customHeight="1">
      <c r="A109" s="141"/>
      <c r="B109" s="106"/>
      <c r="C109" s="111"/>
      <c r="D109" s="241"/>
      <c r="E109" s="604" t="s">
        <v>313</v>
      </c>
      <c r="F109" s="605"/>
      <c r="G109" s="605"/>
      <c r="H109" s="605"/>
      <c r="I109" s="606"/>
    </row>
    <row r="110" spans="1:9" s="68" customFormat="1" ht="12.95" customHeight="1">
      <c r="A110" s="141"/>
      <c r="B110" s="106"/>
      <c r="C110" s="111"/>
      <c r="D110" s="241"/>
      <c r="E110" s="604" t="s">
        <v>226</v>
      </c>
      <c r="F110" s="605"/>
      <c r="G110" s="605"/>
      <c r="H110" s="605"/>
      <c r="I110" s="606"/>
    </row>
    <row r="111" spans="1:9" s="68" customFormat="1" ht="12.95" customHeight="1">
      <c r="A111" s="141"/>
      <c r="B111" s="70"/>
      <c r="C111" s="111"/>
      <c r="D111" s="241"/>
      <c r="E111" s="604" t="s">
        <v>227</v>
      </c>
      <c r="F111" s="605"/>
      <c r="G111" s="605"/>
      <c r="H111" s="605"/>
      <c r="I111" s="606"/>
    </row>
    <row r="112" spans="1:9" s="49" customFormat="1" ht="12.95" customHeight="1">
      <c r="A112" s="234"/>
      <c r="B112" s="140"/>
      <c r="C112" s="109"/>
      <c r="D112" s="240"/>
      <c r="E112" s="604" t="s">
        <v>314</v>
      </c>
      <c r="F112" s="605"/>
      <c r="G112" s="605"/>
      <c r="H112" s="605"/>
      <c r="I112" s="606"/>
    </row>
    <row r="113" spans="1:9" ht="12.95" customHeight="1">
      <c r="A113" s="201"/>
      <c r="B113" s="2"/>
      <c r="C113" s="116"/>
      <c r="D113" s="116"/>
      <c r="E113" s="604" t="s">
        <v>315</v>
      </c>
      <c r="F113" s="605"/>
      <c r="G113" s="605"/>
      <c r="H113" s="605"/>
      <c r="I113" s="606"/>
    </row>
    <row r="114" spans="1:9" s="7" customFormat="1" ht="12.95" customHeight="1">
      <c r="A114" s="640"/>
      <c r="B114" s="640"/>
      <c r="C114" s="85"/>
      <c r="D114" s="251"/>
      <c r="E114" s="604" t="s">
        <v>229</v>
      </c>
      <c r="F114" s="605"/>
      <c r="G114" s="605"/>
      <c r="H114" s="605"/>
      <c r="I114" s="606"/>
    </row>
    <row r="115" spans="1:9" s="7" customFormat="1" ht="12.95" customHeight="1">
      <c r="A115" s="631"/>
      <c r="B115" s="631"/>
      <c r="C115" s="85"/>
      <c r="D115" s="251"/>
      <c r="E115" s="604" t="s">
        <v>230</v>
      </c>
      <c r="F115" s="605"/>
      <c r="G115" s="605"/>
      <c r="H115" s="605"/>
      <c r="I115" s="606"/>
    </row>
    <row r="116" spans="1:9" ht="12.95" customHeight="1" thickBot="1">
      <c r="A116" s="2"/>
      <c r="B116" s="2"/>
      <c r="E116" s="607" t="s">
        <v>373</v>
      </c>
      <c r="F116" s="608"/>
      <c r="G116" s="608"/>
      <c r="H116" s="608"/>
      <c r="I116" s="609"/>
    </row>
    <row r="117" spans="1:9" ht="12.95" customHeight="1">
      <c r="E117" s="26"/>
      <c r="F117" s="26"/>
      <c r="G117" s="26"/>
    </row>
    <row r="118" spans="1:9" ht="12.95" customHeight="1" thickBot="1"/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7.95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2.95" customHeight="1" thickTop="1">
      <c r="E121" s="69">
        <v>13</v>
      </c>
      <c r="F121" s="632">
        <v>13</v>
      </c>
      <c r="G121" s="633"/>
      <c r="H121" s="643">
        <v>30434.35</v>
      </c>
      <c r="I121" s="644"/>
    </row>
    <row r="122" spans="1:9" ht="12.95" customHeight="1">
      <c r="E122" s="69">
        <v>14</v>
      </c>
      <c r="F122" s="629">
        <v>19</v>
      </c>
      <c r="G122" s="630"/>
      <c r="H122" s="638">
        <v>48045.35</v>
      </c>
      <c r="I122" s="639"/>
    </row>
    <row r="123" spans="1:9" ht="12.95" customHeight="1">
      <c r="E123" s="69">
        <v>17</v>
      </c>
      <c r="F123" s="629">
        <v>18</v>
      </c>
      <c r="G123" s="630"/>
      <c r="H123" s="638">
        <v>32972.19</v>
      </c>
      <c r="I123" s="639"/>
    </row>
    <row r="124" spans="1:9" ht="12.95" customHeight="1">
      <c r="E124" s="66" t="s">
        <v>316</v>
      </c>
      <c r="F124" s="629">
        <v>3</v>
      </c>
      <c r="G124" s="630"/>
      <c r="H124" s="638">
        <v>8020.22</v>
      </c>
      <c r="I124" s="639"/>
    </row>
    <row r="125" spans="1:9" ht="12.95" customHeight="1">
      <c r="E125" s="69">
        <v>32</v>
      </c>
      <c r="F125" s="629">
        <v>3</v>
      </c>
      <c r="G125" s="653"/>
      <c r="H125" s="651">
        <v>7762.43</v>
      </c>
      <c r="I125" s="652"/>
    </row>
    <row r="126" spans="1:9" ht="12.95" customHeight="1">
      <c r="E126" s="194"/>
      <c r="F126" s="579"/>
      <c r="G126" s="580"/>
      <c r="H126" s="641"/>
      <c r="I126" s="642"/>
    </row>
    <row r="127" spans="1:9" ht="12.95" customHeight="1">
      <c r="E127" s="194"/>
      <c r="F127" s="579"/>
      <c r="G127" s="580"/>
      <c r="H127" s="641"/>
      <c r="I127" s="642"/>
    </row>
    <row r="128" spans="1:9" ht="12.95" customHeight="1">
      <c r="E128" s="194"/>
      <c r="F128" s="579"/>
      <c r="G128" s="580"/>
      <c r="H128" s="641"/>
      <c r="I128" s="642"/>
    </row>
    <row r="129" spans="5:9" ht="12.95" customHeight="1">
      <c r="E129" s="72"/>
      <c r="F129" s="581"/>
      <c r="G129" s="582"/>
      <c r="H129" s="641"/>
      <c r="I129" s="642"/>
    </row>
    <row r="130" spans="5:9" ht="12.95" customHeight="1" thickBot="1">
      <c r="E130" s="195"/>
      <c r="F130" s="592"/>
      <c r="G130" s="593"/>
      <c r="H130" s="645"/>
      <c r="I130" s="646"/>
    </row>
    <row r="131" spans="5:9" ht="12.95" customHeight="1" thickBot="1">
      <c r="E131" s="233"/>
      <c r="F131" s="647" t="s">
        <v>383</v>
      </c>
      <c r="G131" s="648"/>
      <c r="H131" s="649">
        <f>SUM(H121:H130)</f>
        <v>127234.54000000001</v>
      </c>
      <c r="I131" s="650"/>
    </row>
    <row r="132" spans="5:9" ht="12.95" customHeight="1"/>
    <row r="133" spans="5:9" ht="12.95" customHeight="1"/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9499999999999993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-228324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472758</v>
      </c>
      <c r="G138" s="159">
        <f>+C70</f>
        <v>474662</v>
      </c>
      <c r="H138" s="159">
        <f>+C65</f>
        <v>498310.08239999996</v>
      </c>
      <c r="I138" s="160">
        <f>+G138-H138</f>
        <v>-23648.082399999956</v>
      </c>
    </row>
    <row r="139" spans="5:9" ht="15.95" customHeight="1">
      <c r="E139" s="188" t="s">
        <v>306</v>
      </c>
      <c r="F139" s="189"/>
      <c r="G139" s="156">
        <f>+G138/F138</f>
        <v>1.0040274305247081</v>
      </c>
      <c r="H139" s="156">
        <f>+H138/F138</f>
        <v>1.0540489688170267</v>
      </c>
      <c r="I139" s="64"/>
    </row>
    <row r="140" spans="5:9" ht="15.95" customHeight="1">
      <c r="E140" s="124" t="s">
        <v>78</v>
      </c>
      <c r="F140" s="161">
        <f>+C75</f>
        <v>889072</v>
      </c>
      <c r="G140" s="161">
        <f>+C83</f>
        <v>889877</v>
      </c>
      <c r="H140" s="161">
        <f>+F140-D76-D77-D78-D80</f>
        <v>916053</v>
      </c>
      <c r="I140" s="160">
        <f>+G140-H140</f>
        <v>-26176</v>
      </c>
    </row>
    <row r="141" spans="5:9" ht="15.95" customHeight="1" thickBot="1">
      <c r="E141" s="190" t="s">
        <v>306</v>
      </c>
      <c r="F141" s="191"/>
      <c r="G141" s="157">
        <f>+G140/F140</f>
        <v>1.0009054384796732</v>
      </c>
      <c r="H141" s="157">
        <f>+H140/G140</f>
        <v>1.0294153012157861</v>
      </c>
      <c r="I141" s="158"/>
    </row>
    <row r="142" spans="5:9" ht="15.95" customHeight="1" thickBot="1">
      <c r="E142" s="147" t="s">
        <v>308</v>
      </c>
      <c r="F142" s="162">
        <f>+F140+F138</f>
        <v>1361830</v>
      </c>
      <c r="G142" s="162">
        <f>+G140+G138</f>
        <v>1364539</v>
      </c>
      <c r="H142" s="162">
        <f>+H140+H138</f>
        <v>1414363.0824</v>
      </c>
      <c r="I142" s="196">
        <f>+I140+I138</f>
        <v>-49824.082399999956</v>
      </c>
    </row>
    <row r="143" spans="5:9" ht="15.95" customHeight="1" thickBot="1">
      <c r="E143" s="625" t="s">
        <v>306</v>
      </c>
      <c r="F143" s="626"/>
      <c r="G143" s="149">
        <f>+G142/F142</f>
        <v>1.0019892350733939</v>
      </c>
      <c r="H143" s="149">
        <f>+H142/G142</f>
        <v>1.0365134909299039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-278148.08239999996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-276348.08239999996</v>
      </c>
    </row>
  </sheetData>
  <mergeCells count="49">
    <mergeCell ref="E144:H144"/>
    <mergeCell ref="E136:H136"/>
    <mergeCell ref="F131:G131"/>
    <mergeCell ref="H131:I131"/>
    <mergeCell ref="E143:F143"/>
    <mergeCell ref="E134:I134"/>
    <mergeCell ref="F127:G127"/>
    <mergeCell ref="H127:I127"/>
    <mergeCell ref="H120:I120"/>
    <mergeCell ref="F130:G130"/>
    <mergeCell ref="H130:I130"/>
    <mergeCell ref="F129:G129"/>
    <mergeCell ref="H129:I129"/>
    <mergeCell ref="F128:G128"/>
    <mergeCell ref="H128:I128"/>
    <mergeCell ref="F126:G126"/>
    <mergeCell ref="A1:C1"/>
    <mergeCell ref="A2:B2"/>
    <mergeCell ref="F121:G121"/>
    <mergeCell ref="H121:I121"/>
    <mergeCell ref="E111:I111"/>
    <mergeCell ref="E112:I112"/>
    <mergeCell ref="E119:I119"/>
    <mergeCell ref="E110:I110"/>
    <mergeCell ref="A3:B3"/>
    <mergeCell ref="A114:B114"/>
    <mergeCell ref="A115:B115"/>
    <mergeCell ref="E114:I114"/>
    <mergeCell ref="E107:I107"/>
    <mergeCell ref="E146:H146"/>
    <mergeCell ref="E147:H147"/>
    <mergeCell ref="H123:I123"/>
    <mergeCell ref="H126:I126"/>
    <mergeCell ref="F120:G120"/>
    <mergeCell ref="F125:G125"/>
    <mergeCell ref="H124:I124"/>
    <mergeCell ref="F122:G122"/>
    <mergeCell ref="H122:I122"/>
    <mergeCell ref="F123:G123"/>
    <mergeCell ref="H125:I125"/>
    <mergeCell ref="E116:I116"/>
    <mergeCell ref="F124:G124"/>
    <mergeCell ref="E108:I108"/>
    <mergeCell ref="E103:I103"/>
    <mergeCell ref="E115:I115"/>
    <mergeCell ref="E113:I113"/>
    <mergeCell ref="E104:I104"/>
    <mergeCell ref="E105:I105"/>
    <mergeCell ref="E109:I109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8"/>
  <sheetViews>
    <sheetView zoomScaleNormal="120" workbookViewId="0">
      <pane xSplit="2" ySplit="5" topLeftCell="D132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customWidth="1"/>
    <col min="2" max="2" width="65.7109375" customWidth="1"/>
    <col min="3" max="3" width="17" customWidth="1"/>
    <col min="4" max="4" width="12.7109375" style="32" customWidth="1"/>
    <col min="5" max="5" width="17.7109375" customWidth="1"/>
    <col min="6" max="6" width="14.42578125" customWidth="1"/>
    <col min="7" max="7" width="15" customWidth="1"/>
    <col min="8" max="8" width="16.7109375" customWidth="1"/>
    <col min="9" max="9" width="12.7109375" customWidth="1"/>
  </cols>
  <sheetData>
    <row r="1" spans="1:4" ht="20.25" customHeight="1">
      <c r="A1" s="656" t="s">
        <v>385</v>
      </c>
      <c r="B1" s="656"/>
      <c r="C1" s="656"/>
    </row>
    <row r="2" spans="1:4" ht="15" customHeight="1">
      <c r="A2" s="614" t="s">
        <v>231</v>
      </c>
      <c r="B2" s="614"/>
      <c r="C2" s="203"/>
    </row>
    <row r="3" spans="1:4" ht="15" customHeight="1">
      <c r="A3" s="613" t="s">
        <v>372</v>
      </c>
      <c r="B3" s="613"/>
      <c r="C3" s="203"/>
    </row>
    <row r="4" spans="1:4" s="20" customFormat="1" ht="15" customHeight="1">
      <c r="A4" s="265"/>
      <c r="B4" s="267" t="s">
        <v>207</v>
      </c>
      <c r="D4" s="426"/>
    </row>
    <row r="5" spans="1:4" s="3" customFormat="1" ht="55.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20.25" customHeight="1">
      <c r="A6" s="206"/>
      <c r="B6" s="263" t="s">
        <v>96</v>
      </c>
      <c r="C6" s="204"/>
      <c r="D6" s="397"/>
    </row>
    <row r="7" spans="1:4" s="41" customFormat="1" ht="15.75" customHeight="1">
      <c r="A7" s="39">
        <v>1</v>
      </c>
      <c r="B7" s="212" t="s">
        <v>205</v>
      </c>
      <c r="C7" s="165">
        <v>390295.96600000001</v>
      </c>
      <c r="D7" s="397"/>
    </row>
    <row r="8" spans="1:4" s="34" customFormat="1" ht="10.5" customHeight="1">
      <c r="A8" s="37"/>
      <c r="B8" s="14" t="s">
        <v>17</v>
      </c>
      <c r="C8" s="237"/>
      <c r="D8" s="398"/>
    </row>
    <row r="9" spans="1:4" s="33" customFormat="1" ht="27" customHeight="1">
      <c r="A9" s="94" t="s">
        <v>16</v>
      </c>
      <c r="B9" s="214" t="s">
        <v>302</v>
      </c>
      <c r="C9" s="98">
        <v>53465.212</v>
      </c>
      <c r="D9" s="332"/>
    </row>
    <row r="10" spans="1:4" s="16" customFormat="1" ht="15.95" hidden="1" customHeight="1">
      <c r="A10" s="95" t="s">
        <v>95</v>
      </c>
      <c r="B10" s="216" t="s">
        <v>155</v>
      </c>
      <c r="C10" s="88">
        <v>38440.212</v>
      </c>
      <c r="D10" s="399"/>
    </row>
    <row r="11" spans="1:4" s="16" customFormat="1" ht="15.95" hidden="1" customHeight="1">
      <c r="A11" s="95" t="s">
        <v>21</v>
      </c>
      <c r="B11" s="218" t="s">
        <v>153</v>
      </c>
      <c r="C11" s="88">
        <v>12008.6</v>
      </c>
      <c r="D11" s="399"/>
    </row>
    <row r="12" spans="1:4" s="16" customFormat="1" ht="15.95" hidden="1" customHeight="1">
      <c r="A12" s="95" t="s">
        <v>22</v>
      </c>
      <c r="B12" s="216" t="s">
        <v>18</v>
      </c>
      <c r="C12" s="88">
        <v>2052.3200000000002</v>
      </c>
      <c r="D12" s="399"/>
    </row>
    <row r="13" spans="1:4" s="16" customFormat="1" ht="15.95" hidden="1" customHeight="1">
      <c r="A13" s="95" t="s">
        <v>23</v>
      </c>
      <c r="B13" s="216" t="s">
        <v>19</v>
      </c>
      <c r="C13" s="88">
        <v>463.4</v>
      </c>
      <c r="D13" s="399"/>
    </row>
    <row r="14" spans="1:4" s="16" customFormat="1" ht="15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5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5.95" hidden="1" customHeight="1">
      <c r="A16" s="95" t="s">
        <v>26</v>
      </c>
      <c r="B16" s="216" t="s">
        <v>103</v>
      </c>
      <c r="C16" s="88">
        <v>500.68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82041.66399999999</v>
      </c>
      <c r="D17" s="332"/>
    </row>
    <row r="18" spans="1:4" s="16" customFormat="1" ht="15.95" hidden="1" customHeight="1">
      <c r="A18" s="95" t="s">
        <v>28</v>
      </c>
      <c r="B18" s="216" t="s">
        <v>29</v>
      </c>
      <c r="C18" s="88">
        <v>80999.16399999999</v>
      </c>
      <c r="D18" s="400"/>
    </row>
    <row r="19" spans="1:4" s="16" customFormat="1" ht="15.95" hidden="1" customHeight="1">
      <c r="A19" s="95" t="s">
        <v>31</v>
      </c>
      <c r="B19" s="216" t="s">
        <v>104</v>
      </c>
      <c r="C19" s="88">
        <v>111</v>
      </c>
      <c r="D19" s="400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5.95" hidden="1" customHeight="1">
      <c r="A21" s="95" t="s">
        <v>94</v>
      </c>
      <c r="B21" s="214" t="s">
        <v>33</v>
      </c>
      <c r="C21" s="88">
        <v>931.5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60236.114000000001</v>
      </c>
      <c r="D22" s="332"/>
    </row>
    <row r="23" spans="1:4" s="16" customFormat="1" ht="15.95" hidden="1" customHeight="1">
      <c r="A23" s="95" t="s">
        <v>41</v>
      </c>
      <c r="B23" s="216" t="s">
        <v>310</v>
      </c>
      <c r="C23" s="88">
        <v>32506.054</v>
      </c>
      <c r="D23" s="39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5.95" hidden="1" customHeight="1">
      <c r="A26" s="95" t="s">
        <v>44</v>
      </c>
      <c r="B26" s="216" t="s">
        <v>97</v>
      </c>
      <c r="C26" s="88">
        <v>27351.060000000005</v>
      </c>
      <c r="D26" s="399"/>
    </row>
    <row r="27" spans="1:4" s="16" customFormat="1" ht="15.95" hidden="1" customHeight="1">
      <c r="A27" s="95" t="s">
        <v>45</v>
      </c>
      <c r="B27" s="216" t="s">
        <v>103</v>
      </c>
      <c r="C27" s="88">
        <v>379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82864.211999999985</v>
      </c>
      <c r="D28" s="332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5.95" customHeight="1">
      <c r="A31" s="94" t="s">
        <v>50</v>
      </c>
      <c r="B31" s="214" t="s">
        <v>49</v>
      </c>
      <c r="C31" s="282">
        <v>94871.303999999989</v>
      </c>
      <c r="D31" s="332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95" customHeight="1">
      <c r="A33" s="95" t="s">
        <v>52</v>
      </c>
      <c r="B33" s="274" t="s">
        <v>353</v>
      </c>
      <c r="C33" s="88">
        <v>6726.9839999999995</v>
      </c>
      <c r="D33" s="400"/>
    </row>
    <row r="34" spans="1:4" s="35" customFormat="1" ht="15.95" customHeight="1">
      <c r="A34" s="95" t="s">
        <v>53</v>
      </c>
      <c r="B34" s="214" t="s">
        <v>36</v>
      </c>
      <c r="C34" s="88">
        <v>88144.319999999992</v>
      </c>
      <c r="D34" s="400"/>
    </row>
    <row r="35" spans="1:4" s="34" customFormat="1" ht="15.95" hidden="1" customHeight="1">
      <c r="A35" s="37" t="s">
        <v>55</v>
      </c>
      <c r="B35" s="220" t="s">
        <v>203</v>
      </c>
      <c r="C35" s="67">
        <v>5992.4</v>
      </c>
      <c r="D35" s="402"/>
    </row>
    <row r="36" spans="1:4" s="34" customFormat="1" ht="15.95" hidden="1" customHeight="1">
      <c r="A36" s="37" t="s">
        <v>56</v>
      </c>
      <c r="B36" s="221" t="s">
        <v>81</v>
      </c>
      <c r="C36" s="67">
        <v>2122.5</v>
      </c>
      <c r="D36" s="402"/>
    </row>
    <row r="37" spans="1:4" s="34" customFormat="1" ht="15.95" hidden="1" customHeight="1">
      <c r="A37" s="37" t="s">
        <v>58</v>
      </c>
      <c r="B37" s="221" t="s">
        <v>82</v>
      </c>
      <c r="C37" s="67">
        <v>73917.42</v>
      </c>
      <c r="D37" s="402"/>
    </row>
    <row r="38" spans="1:4" s="34" customFormat="1" ht="15.95" hidden="1" customHeight="1">
      <c r="A38" s="37" t="s">
        <v>60</v>
      </c>
      <c r="B38" s="222" t="s">
        <v>83</v>
      </c>
      <c r="C38" s="67">
        <v>6112</v>
      </c>
      <c r="D38" s="402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2.75" customHeight="1">
      <c r="A40" s="94" t="s">
        <v>70</v>
      </c>
      <c r="B40" s="296" t="s">
        <v>154</v>
      </c>
      <c r="C40" s="98">
        <v>16817.46</v>
      </c>
      <c r="D40" s="427"/>
    </row>
    <row r="41" spans="1:4" s="41" customFormat="1" ht="24.75" customHeight="1">
      <c r="A41" s="39" t="s">
        <v>34</v>
      </c>
      <c r="B41" s="212" t="s">
        <v>98</v>
      </c>
      <c r="C41" s="46">
        <v>27323.182999999997</v>
      </c>
      <c r="D41" s="397"/>
    </row>
    <row r="42" spans="1:4" s="33" customFormat="1" ht="23.25" customHeight="1">
      <c r="A42" s="94" t="s">
        <v>37</v>
      </c>
      <c r="B42" s="214" t="s">
        <v>80</v>
      </c>
      <c r="C42" s="98">
        <v>6963.259</v>
      </c>
      <c r="D42" s="332"/>
    </row>
    <row r="43" spans="1:4" s="52" customFormat="1" ht="15.95" hidden="1" customHeight="1">
      <c r="A43" s="95" t="s">
        <v>146</v>
      </c>
      <c r="B43" s="216" t="s">
        <v>18</v>
      </c>
      <c r="C43" s="88">
        <v>588.82999999999993</v>
      </c>
      <c r="D43" s="404"/>
    </row>
    <row r="44" spans="1:4" s="52" customFormat="1" ht="15.95" hidden="1" customHeight="1">
      <c r="A44" s="95" t="s">
        <v>147</v>
      </c>
      <c r="B44" s="218" t="s">
        <v>153</v>
      </c>
      <c r="C44" s="88">
        <v>87.86699999999999</v>
      </c>
      <c r="D44" s="404"/>
    </row>
    <row r="45" spans="1:4" s="52" customFormat="1" ht="15.95" hidden="1" customHeight="1">
      <c r="A45" s="95" t="s">
        <v>148</v>
      </c>
      <c r="B45" s="216" t="s">
        <v>39</v>
      </c>
      <c r="C45" s="88">
        <v>23.92</v>
      </c>
      <c r="D45" s="404"/>
    </row>
    <row r="46" spans="1:4" s="52" customFormat="1" ht="15.95" hidden="1" customHeight="1">
      <c r="A46" s="95" t="s">
        <v>149</v>
      </c>
      <c r="B46" s="216" t="s">
        <v>19</v>
      </c>
      <c r="C46" s="88">
        <v>3950.5520000000001</v>
      </c>
      <c r="D46" s="404"/>
    </row>
    <row r="47" spans="1:4" s="52" customFormat="1" ht="15.95" hidden="1" customHeight="1">
      <c r="A47" s="95" t="s">
        <v>150</v>
      </c>
      <c r="B47" s="216" t="s">
        <v>20</v>
      </c>
      <c r="C47" s="88">
        <v>1212.1200000000001</v>
      </c>
      <c r="D47" s="404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5.95" hidden="1" customHeight="1">
      <c r="A49" s="95" t="s">
        <v>152</v>
      </c>
      <c r="B49" s="216" t="s">
        <v>103</v>
      </c>
      <c r="C49" s="88">
        <v>1099.97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11692.743999999999</v>
      </c>
      <c r="D50" s="405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5.95" customHeight="1">
      <c r="A52" s="95" t="s">
        <v>62</v>
      </c>
      <c r="B52" s="214" t="s">
        <v>353</v>
      </c>
      <c r="C52" s="88">
        <v>6726.9839999999995</v>
      </c>
      <c r="D52" s="400"/>
    </row>
    <row r="53" spans="1:4" s="17" customFormat="1" ht="15.95" customHeight="1">
      <c r="A53" s="95" t="s">
        <v>63</v>
      </c>
      <c r="B53" s="214" t="s">
        <v>36</v>
      </c>
      <c r="C53" s="88">
        <v>4965.76</v>
      </c>
      <c r="D53" s="400"/>
    </row>
    <row r="54" spans="1:4" s="36" customFormat="1" ht="15.95" hidden="1" customHeight="1">
      <c r="A54" s="232" t="s">
        <v>64</v>
      </c>
      <c r="B54" s="220" t="s">
        <v>203</v>
      </c>
      <c r="C54" s="67">
        <v>1403.26</v>
      </c>
      <c r="D54" s="406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5.95" hidden="1" customHeight="1">
      <c r="A56" s="232" t="s">
        <v>66</v>
      </c>
      <c r="B56" s="221" t="s">
        <v>82</v>
      </c>
      <c r="C56" s="67">
        <v>280</v>
      </c>
      <c r="D56" s="406"/>
    </row>
    <row r="57" spans="1:4" s="36" customFormat="1" ht="15.95" hidden="1" customHeight="1">
      <c r="A57" s="232" t="s">
        <v>67</v>
      </c>
      <c r="B57" s="222" t="s">
        <v>83</v>
      </c>
      <c r="C57" s="67">
        <v>3282.5</v>
      </c>
      <c r="D57" s="406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8667.18</v>
      </c>
      <c r="D59" s="407"/>
    </row>
    <row r="60" spans="1:4" s="41" customFormat="1" ht="15.95" customHeight="1">
      <c r="A60" s="39" t="s">
        <v>354</v>
      </c>
      <c r="B60" s="212" t="s">
        <v>377</v>
      </c>
      <c r="C60" s="46">
        <v>62683.259999999995</v>
      </c>
      <c r="D60" s="332"/>
    </row>
    <row r="61" spans="1:4" s="41" customFormat="1" ht="27" customHeight="1">
      <c r="A61" s="39" t="s">
        <v>358</v>
      </c>
      <c r="B61" s="212" t="s">
        <v>371</v>
      </c>
      <c r="C61" s="46">
        <v>32106.06</v>
      </c>
      <c r="D61" s="332"/>
    </row>
    <row r="62" spans="1:4" s="42" customFormat="1" ht="15.95" customHeight="1">
      <c r="A62" s="51" t="s">
        <v>361</v>
      </c>
      <c r="B62" s="79" t="s">
        <v>279</v>
      </c>
      <c r="C62" s="46">
        <v>485085.28600000002</v>
      </c>
      <c r="D62" s="408"/>
    </row>
    <row r="63" spans="1:4" s="42" customFormat="1" ht="15.95" customHeight="1">
      <c r="A63" s="51" t="s">
        <v>362</v>
      </c>
      <c r="B63" s="79" t="s">
        <v>99</v>
      </c>
      <c r="C63" s="46">
        <v>27323.182999999997</v>
      </c>
      <c r="D63" s="385"/>
    </row>
    <row r="64" spans="1:4" s="42" customFormat="1" ht="15.75" customHeight="1" thickBot="1">
      <c r="A64" s="43" t="s">
        <v>364</v>
      </c>
      <c r="B64" s="347" t="s">
        <v>235</v>
      </c>
      <c r="C64" s="92"/>
      <c r="D64" s="428"/>
    </row>
    <row r="65" spans="1:4" s="42" customFormat="1" ht="20.25" customHeight="1">
      <c r="A65" s="51" t="s">
        <v>365</v>
      </c>
      <c r="B65" s="227" t="s">
        <v>218</v>
      </c>
      <c r="C65" s="257">
        <v>512408.46900000004</v>
      </c>
      <c r="D65" s="397"/>
    </row>
    <row r="66" spans="1:4" s="42" customFormat="1" ht="20.25" customHeight="1">
      <c r="A66" s="43" t="s">
        <v>366</v>
      </c>
      <c r="B66" s="229" t="s">
        <v>72</v>
      </c>
      <c r="C66" s="173">
        <v>-230623</v>
      </c>
      <c r="D66" s="385"/>
    </row>
    <row r="67" spans="1:4" s="41" customFormat="1" ht="15.95" customHeight="1">
      <c r="A67" s="43" t="s">
        <v>367</v>
      </c>
      <c r="B67" s="229" t="s">
        <v>71</v>
      </c>
      <c r="C67" s="87">
        <v>513697</v>
      </c>
      <c r="D67" s="410"/>
    </row>
    <row r="68" spans="1:4" s="53" customFormat="1" ht="15.95" hidden="1" customHeight="1">
      <c r="A68" s="96" t="s">
        <v>86</v>
      </c>
      <c r="B68" s="44" t="s">
        <v>85</v>
      </c>
      <c r="C68" s="88">
        <v>513697</v>
      </c>
      <c r="D68" s="411" t="e">
        <f>+#REF!*#REF!*6+#REF!*#REF!*6</f>
        <v>#REF!</v>
      </c>
    </row>
    <row r="69" spans="1:4" s="54" customFormat="1" ht="15.95" hidden="1" customHeight="1">
      <c r="A69" s="96" t="s">
        <v>87</v>
      </c>
      <c r="B69" s="44" t="s">
        <v>90</v>
      </c>
      <c r="C69" s="88">
        <v>0</v>
      </c>
      <c r="D69" s="411" t="e">
        <f>+#REF!*#REF!*6+#REF!*#REF!*6</f>
        <v>#REF!</v>
      </c>
    </row>
    <row r="70" spans="1:4" s="41" customFormat="1" ht="15.95" customHeight="1" thickBot="1">
      <c r="A70" s="43" t="s">
        <v>368</v>
      </c>
      <c r="B70" s="229" t="s">
        <v>74</v>
      </c>
      <c r="C70" s="87">
        <v>503950</v>
      </c>
      <c r="D70" s="382"/>
    </row>
    <row r="71" spans="1:4" s="45" customFormat="1" ht="15.95" hidden="1" customHeight="1">
      <c r="A71" s="96" t="s">
        <v>88</v>
      </c>
      <c r="B71" s="44" t="s">
        <v>85</v>
      </c>
      <c r="C71" s="209">
        <v>503950</v>
      </c>
      <c r="D71" s="412"/>
    </row>
    <row r="72" spans="1:4" s="45" customFormat="1" ht="15.95" hidden="1" customHeight="1" thickBot="1">
      <c r="A72" s="96" t="s">
        <v>89</v>
      </c>
      <c r="B72" s="44" t="s">
        <v>90</v>
      </c>
      <c r="C72" s="88">
        <v>0</v>
      </c>
      <c r="D72" s="412"/>
    </row>
    <row r="73" spans="1:4" s="42" customFormat="1" ht="26.25" customHeight="1" thickBot="1">
      <c r="A73" s="39" t="s">
        <v>369</v>
      </c>
      <c r="B73" s="230" t="s">
        <v>350</v>
      </c>
      <c r="C73" s="169">
        <v>-239081.46900000004</v>
      </c>
      <c r="D73" s="385"/>
    </row>
    <row r="74" spans="1:4" s="8" customFormat="1" ht="15.95" customHeight="1">
      <c r="A74" s="206"/>
      <c r="B74" s="207" t="s">
        <v>370</v>
      </c>
      <c r="C74" s="238"/>
      <c r="D74" s="413"/>
    </row>
    <row r="75" spans="1:4" s="8" customFormat="1" ht="15.95" customHeight="1">
      <c r="A75" s="103"/>
      <c r="B75" s="104" t="s">
        <v>349</v>
      </c>
      <c r="C75" s="31">
        <v>979789</v>
      </c>
      <c r="D75" s="414"/>
    </row>
    <row r="76" spans="1:4" s="10" customFormat="1" ht="15.95" customHeight="1">
      <c r="A76" s="28"/>
      <c r="B76" s="6" t="s">
        <v>378</v>
      </c>
      <c r="C76" s="283">
        <v>593618</v>
      </c>
      <c r="D76" s="392"/>
    </row>
    <row r="77" spans="1:4" s="10" customFormat="1" ht="15.95" customHeight="1">
      <c r="A77" s="28"/>
      <c r="B77" s="6" t="s">
        <v>379</v>
      </c>
      <c r="C77" s="283">
        <v>66006</v>
      </c>
      <c r="D77" s="392">
        <v>-14714</v>
      </c>
    </row>
    <row r="78" spans="1:4" s="10" customFormat="1" ht="15.95" customHeight="1">
      <c r="A78" s="28"/>
      <c r="B78" s="6" t="s">
        <v>380</v>
      </c>
      <c r="C78" s="283">
        <v>228581</v>
      </c>
      <c r="D78" s="392">
        <v>-92057</v>
      </c>
    </row>
    <row r="79" spans="1:4" s="10" customFormat="1" ht="15.95" customHeight="1">
      <c r="A79" s="28"/>
      <c r="B79" s="6" t="s">
        <v>280</v>
      </c>
      <c r="C79" s="283">
        <v>257</v>
      </c>
      <c r="D79" s="392"/>
    </row>
    <row r="80" spans="1:4" s="10" customFormat="1" ht="15.95" customHeight="1">
      <c r="A80" s="28"/>
      <c r="B80" s="6" t="s">
        <v>381</v>
      </c>
      <c r="C80" s="283">
        <v>91327</v>
      </c>
      <c r="D80" s="392">
        <v>-31046</v>
      </c>
    </row>
    <row r="81" spans="1:4" s="49" customFormat="1" ht="15.95" customHeight="1">
      <c r="A81" s="56"/>
      <c r="B81" s="154" t="s">
        <v>281</v>
      </c>
      <c r="C81" s="29">
        <v>1493486</v>
      </c>
      <c r="D81" s="415"/>
    </row>
    <row r="82" spans="1:4" s="10" customFormat="1" ht="5.25" customHeight="1">
      <c r="A82" s="28"/>
      <c r="B82" s="6"/>
      <c r="C82" s="31"/>
      <c r="D82" s="392"/>
    </row>
    <row r="83" spans="1:4" s="49" customFormat="1" ht="15.95" customHeight="1">
      <c r="A83" s="105"/>
      <c r="B83" s="104" t="s">
        <v>351</v>
      </c>
      <c r="C83" s="31">
        <v>967354</v>
      </c>
      <c r="D83" s="415"/>
    </row>
    <row r="84" spans="1:4" s="10" customFormat="1" ht="15.95" hidden="1" customHeight="1">
      <c r="A84" s="28"/>
      <c r="B84" s="6" t="s">
        <v>378</v>
      </c>
      <c r="C84" s="283">
        <v>582289</v>
      </c>
      <c r="D84" s="392"/>
    </row>
    <row r="85" spans="1:4" s="10" customFormat="1" ht="15.95" hidden="1" customHeight="1">
      <c r="A85" s="28"/>
      <c r="B85" s="6" t="s">
        <v>379</v>
      </c>
      <c r="C85" s="283">
        <v>65636</v>
      </c>
      <c r="D85" s="392"/>
    </row>
    <row r="86" spans="1:4" s="10" customFormat="1" ht="15.95" hidden="1" customHeight="1">
      <c r="A86" s="28"/>
      <c r="B86" s="6" t="s">
        <v>380</v>
      </c>
      <c r="C86" s="283">
        <v>228075</v>
      </c>
      <c r="D86" s="392"/>
    </row>
    <row r="87" spans="1:4" s="10" customFormat="1" ht="15.95" hidden="1" customHeight="1">
      <c r="A87" s="28"/>
      <c r="B87" s="6" t="s">
        <v>280</v>
      </c>
      <c r="C87" s="283">
        <v>377</v>
      </c>
      <c r="D87" s="392"/>
    </row>
    <row r="88" spans="1:4" s="10" customFormat="1" ht="15.95" hidden="1" customHeight="1">
      <c r="A88" s="28"/>
      <c r="B88" s="6" t="s">
        <v>381</v>
      </c>
      <c r="C88" s="283">
        <v>90977</v>
      </c>
      <c r="D88" s="392"/>
    </row>
    <row r="89" spans="1:4" s="49" customFormat="1" ht="15.95" customHeight="1">
      <c r="A89" s="56"/>
      <c r="B89" s="154" t="s">
        <v>282</v>
      </c>
      <c r="C89" s="46">
        <v>1471304</v>
      </c>
      <c r="D89" s="415"/>
    </row>
    <row r="90" spans="1:4" s="10" customFormat="1" ht="14.25" customHeight="1">
      <c r="A90" s="28"/>
      <c r="B90" s="15" t="s">
        <v>283</v>
      </c>
      <c r="C90" s="174">
        <v>0.9851475005457031</v>
      </c>
      <c r="D90" s="392"/>
    </row>
    <row r="91" spans="1:4" s="9" customFormat="1" ht="15.95" customHeight="1">
      <c r="A91" s="12"/>
      <c r="B91" s="154" t="s">
        <v>73</v>
      </c>
      <c r="C91" s="75">
        <v>22182</v>
      </c>
      <c r="D91" s="416"/>
    </row>
    <row r="92" spans="1:4" s="10" customFormat="1" ht="15.95" customHeight="1">
      <c r="A92" s="28"/>
      <c r="B92" s="226" t="s">
        <v>272</v>
      </c>
      <c r="C92" s="86">
        <v>12435</v>
      </c>
      <c r="D92" s="392"/>
    </row>
    <row r="93" spans="1:4" s="10" customFormat="1" ht="15.95" customHeight="1">
      <c r="A93" s="28"/>
      <c r="B93" s="226" t="s">
        <v>271</v>
      </c>
      <c r="C93" s="87">
        <v>9747</v>
      </c>
      <c r="D93" s="392"/>
    </row>
    <row r="94" spans="1:4" s="10" customFormat="1" ht="15.95" customHeight="1">
      <c r="A94" s="284"/>
      <c r="B94" s="285" t="s">
        <v>213</v>
      </c>
      <c r="C94" s="87"/>
      <c r="D94" s="260"/>
    </row>
    <row r="95" spans="1:4" s="10" customFormat="1" ht="15.95" customHeight="1">
      <c r="A95" s="28"/>
      <c r="B95" s="58" t="s">
        <v>386</v>
      </c>
      <c r="C95" s="87"/>
      <c r="D95" s="260"/>
    </row>
    <row r="96" spans="1:4" s="10" customFormat="1" ht="15.95" hidden="1" customHeight="1">
      <c r="A96" s="28"/>
      <c r="B96" s="14" t="s">
        <v>208</v>
      </c>
      <c r="C96" s="283">
        <v>896.92</v>
      </c>
      <c r="D96" s="260"/>
    </row>
    <row r="97" spans="1:9" s="10" customFormat="1" ht="15.95" hidden="1" customHeight="1">
      <c r="A97" s="28"/>
      <c r="B97" s="14" t="s">
        <v>209</v>
      </c>
      <c r="C97" s="283">
        <v>4684.4399999999996</v>
      </c>
      <c r="D97" s="260"/>
    </row>
    <row r="98" spans="1:9" s="10" customFormat="1" ht="15.95" customHeight="1">
      <c r="A98" s="28"/>
      <c r="B98" s="171" t="s">
        <v>212</v>
      </c>
      <c r="C98" s="46">
        <v>5581.36</v>
      </c>
      <c r="D98" s="260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hidden="1" customHeight="1">
      <c r="A100" s="28"/>
      <c r="B100" s="14" t="s">
        <v>208</v>
      </c>
      <c r="C100" s="283">
        <v>841.11</v>
      </c>
      <c r="D100" s="260"/>
    </row>
    <row r="101" spans="1:9" s="10" customFormat="1" ht="15.95" hidden="1" customHeight="1">
      <c r="A101" s="28"/>
      <c r="B101" s="14" t="s">
        <v>209</v>
      </c>
      <c r="C101" s="283">
        <v>4383.32</v>
      </c>
      <c r="D101" s="260"/>
    </row>
    <row r="102" spans="1:9" s="10" customFormat="1" ht="15.95" customHeight="1">
      <c r="A102" s="28"/>
      <c r="B102" s="171" t="s">
        <v>212</v>
      </c>
      <c r="C102" s="46">
        <v>5224.4299999999994</v>
      </c>
      <c r="D102" s="260"/>
    </row>
    <row r="103" spans="1:9" s="7" customFormat="1" ht="15.95" customHeight="1">
      <c r="A103" s="197"/>
      <c r="B103" s="132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6.1" customHeight="1">
      <c r="A104" s="139"/>
      <c r="B104" s="198"/>
      <c r="C104" s="109"/>
      <c r="D104" s="240"/>
      <c r="E104" s="635" t="str">
        <f>+A2</f>
        <v>Кирова ул, д10б</v>
      </c>
      <c r="F104" s="635"/>
      <c r="G104" s="635"/>
      <c r="H104" s="635"/>
      <c r="I104" s="635"/>
    </row>
    <row r="105" spans="1:9" s="68" customFormat="1" ht="14.25" customHeight="1">
      <c r="A105" s="70"/>
      <c r="B105" s="106"/>
      <c r="C105" s="111"/>
      <c r="D105" s="241"/>
      <c r="E105" s="611" t="s">
        <v>79</v>
      </c>
      <c r="F105" s="612"/>
      <c r="G105" s="612"/>
      <c r="H105" s="612"/>
      <c r="I105" s="612"/>
    </row>
    <row r="106" spans="1:9" s="68" customFormat="1" ht="7.5" customHeight="1" thickBot="1">
      <c r="A106" s="70"/>
      <c r="B106" s="106"/>
      <c r="C106" s="111"/>
      <c r="D106" s="241"/>
      <c r="E106" s="155"/>
      <c r="F106" s="89"/>
      <c r="G106" s="89"/>
      <c r="H106" s="89"/>
      <c r="I106" s="89"/>
    </row>
    <row r="107" spans="1:9" s="68" customFormat="1" ht="12.95" customHeight="1">
      <c r="A107" s="70"/>
      <c r="B107" s="106"/>
      <c r="C107" s="111"/>
      <c r="D107" s="241"/>
      <c r="E107" s="601" t="s">
        <v>318</v>
      </c>
      <c r="F107" s="602"/>
      <c r="G107" s="602"/>
      <c r="H107" s="602"/>
      <c r="I107" s="603"/>
    </row>
    <row r="108" spans="1:9" s="68" customFormat="1" ht="12.95" customHeight="1">
      <c r="A108" s="141"/>
      <c r="B108" s="106"/>
      <c r="C108" s="111"/>
      <c r="D108" s="241"/>
      <c r="E108" s="604" t="s">
        <v>141</v>
      </c>
      <c r="F108" s="605"/>
      <c r="G108" s="605"/>
      <c r="H108" s="605"/>
      <c r="I108" s="606"/>
    </row>
    <row r="109" spans="1:9" s="68" customFormat="1" ht="12.95" customHeight="1">
      <c r="A109" s="141"/>
      <c r="B109" s="106"/>
      <c r="C109" s="111"/>
      <c r="D109" s="241"/>
      <c r="E109" s="604" t="s">
        <v>319</v>
      </c>
      <c r="F109" s="605"/>
      <c r="G109" s="605"/>
      <c r="H109" s="605"/>
      <c r="I109" s="606"/>
    </row>
    <row r="110" spans="1:9" s="68" customFormat="1" ht="12.95" customHeight="1">
      <c r="A110" s="141"/>
      <c r="B110" s="70"/>
      <c r="C110" s="111"/>
      <c r="D110" s="241"/>
      <c r="E110" s="604" t="s">
        <v>142</v>
      </c>
      <c r="F110" s="605"/>
      <c r="G110" s="605"/>
      <c r="H110" s="605"/>
      <c r="I110" s="606"/>
    </row>
    <row r="111" spans="1:9" s="71" customFormat="1" ht="12.95" customHeight="1">
      <c r="A111" s="142"/>
      <c r="B111" s="138"/>
      <c r="C111" s="114"/>
      <c r="D111" s="272"/>
      <c r="E111" s="604" t="s">
        <v>143</v>
      </c>
      <c r="F111" s="605"/>
      <c r="G111" s="605"/>
      <c r="H111" s="605"/>
      <c r="I111" s="606"/>
    </row>
    <row r="112" spans="1:9" ht="12.95" customHeight="1">
      <c r="A112" s="201"/>
      <c r="B112" s="2"/>
      <c r="C112" s="116"/>
      <c r="D112" s="116"/>
      <c r="E112" s="604" t="s">
        <v>144</v>
      </c>
      <c r="F112" s="605"/>
      <c r="G112" s="605"/>
      <c r="H112" s="605"/>
      <c r="I112" s="606"/>
    </row>
    <row r="113" spans="1:9" s="7" customFormat="1" ht="12.95" customHeight="1">
      <c r="A113" s="640"/>
      <c r="B113" s="640"/>
      <c r="C113" s="85"/>
      <c r="D113" s="251"/>
      <c r="E113" s="604" t="s">
        <v>320</v>
      </c>
      <c r="F113" s="605"/>
      <c r="G113" s="605"/>
      <c r="H113" s="605"/>
      <c r="I113" s="606"/>
    </row>
    <row r="114" spans="1:9" s="7" customFormat="1" ht="12.95" customHeight="1">
      <c r="A114" s="631"/>
      <c r="B114" s="631"/>
      <c r="C114" s="85"/>
      <c r="D114" s="251"/>
      <c r="E114" s="604" t="s">
        <v>138</v>
      </c>
      <c r="F114" s="605"/>
      <c r="G114" s="605"/>
      <c r="H114" s="605"/>
      <c r="I114" s="606"/>
    </row>
    <row r="115" spans="1:9" ht="12.95" customHeight="1">
      <c r="A115" s="2"/>
      <c r="B115" s="2"/>
      <c r="E115" s="604" t="s">
        <v>132</v>
      </c>
      <c r="F115" s="605"/>
      <c r="G115" s="605"/>
      <c r="H115" s="605"/>
      <c r="I115" s="606"/>
    </row>
    <row r="116" spans="1:9" ht="12.95" customHeight="1" thickBot="1">
      <c r="A116" s="2"/>
      <c r="B116" s="2"/>
      <c r="E116" s="607" t="s">
        <v>373</v>
      </c>
      <c r="F116" s="608"/>
      <c r="G116" s="608"/>
      <c r="H116" s="608"/>
      <c r="I116" s="609"/>
    </row>
    <row r="117" spans="1:9" ht="12.95" customHeight="1">
      <c r="A117" s="2"/>
      <c r="B117" s="2"/>
      <c r="E117" s="26"/>
      <c r="F117" s="26"/>
      <c r="G117" s="26"/>
    </row>
    <row r="118" spans="1:9" ht="12.95" customHeight="1" thickBot="1"/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7.95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3.5" thickTop="1">
      <c r="E121" s="76">
        <v>33</v>
      </c>
      <c r="F121" s="632">
        <v>6</v>
      </c>
      <c r="G121" s="654"/>
      <c r="H121" s="655">
        <v>7645.6</v>
      </c>
      <c r="I121" s="644"/>
    </row>
    <row r="122" spans="1:9">
      <c r="E122" s="76">
        <v>36</v>
      </c>
      <c r="F122" s="629">
        <v>43</v>
      </c>
      <c r="G122" s="653"/>
      <c r="H122" s="659">
        <v>1416.2</v>
      </c>
      <c r="I122" s="639"/>
    </row>
    <row r="123" spans="1:9">
      <c r="E123" s="76"/>
      <c r="F123" s="629"/>
      <c r="G123" s="653"/>
      <c r="H123" s="659"/>
      <c r="I123" s="639"/>
    </row>
    <row r="124" spans="1:9">
      <c r="E124" s="235"/>
      <c r="F124" s="629"/>
      <c r="G124" s="653"/>
      <c r="H124" s="659"/>
      <c r="I124" s="639"/>
    </row>
    <row r="125" spans="1:9">
      <c r="E125" s="235"/>
      <c r="F125" s="629"/>
      <c r="G125" s="653"/>
      <c r="H125" s="659"/>
      <c r="I125" s="639"/>
    </row>
    <row r="126" spans="1:9">
      <c r="E126" s="194"/>
      <c r="F126" s="657"/>
      <c r="G126" s="658"/>
      <c r="H126" s="641"/>
      <c r="I126" s="642"/>
    </row>
    <row r="127" spans="1:9">
      <c r="E127" s="194"/>
      <c r="F127" s="579"/>
      <c r="G127" s="580"/>
      <c r="H127" s="641"/>
      <c r="I127" s="642"/>
    </row>
    <row r="128" spans="1:9">
      <c r="E128" s="194"/>
      <c r="F128" s="579"/>
      <c r="G128" s="580"/>
      <c r="H128" s="641"/>
      <c r="I128" s="642"/>
    </row>
    <row r="129" spans="5:9" ht="14.25">
      <c r="E129" s="72"/>
      <c r="F129" s="581"/>
      <c r="G129" s="582"/>
      <c r="H129" s="641"/>
      <c r="I129" s="642"/>
    </row>
    <row r="130" spans="5:9" ht="15" thickBot="1">
      <c r="E130" s="195"/>
      <c r="F130" s="592"/>
      <c r="G130" s="593"/>
      <c r="H130" s="645"/>
      <c r="I130" s="646"/>
    </row>
    <row r="131" spans="5:9" ht="15.75" thickBot="1">
      <c r="E131" s="233"/>
      <c r="F131" s="647" t="s">
        <v>383</v>
      </c>
      <c r="G131" s="648"/>
      <c r="H131" s="649">
        <f>SUM(H121:H130)</f>
        <v>9061.8000000000011</v>
      </c>
      <c r="I131" s="650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9499999999999993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-230623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513697</v>
      </c>
      <c r="G138" s="159">
        <f>+C70</f>
        <v>503950</v>
      </c>
      <c r="H138" s="159">
        <f>+C65</f>
        <v>512408.46900000004</v>
      </c>
      <c r="I138" s="160">
        <f>+G138-H138</f>
        <v>-8458.469000000041</v>
      </c>
    </row>
    <row r="139" spans="5:9" ht="15.95" customHeight="1">
      <c r="E139" s="188" t="s">
        <v>306</v>
      </c>
      <c r="F139" s="189"/>
      <c r="G139" s="156">
        <f>+G138/F138</f>
        <v>0.98102577978847449</v>
      </c>
      <c r="H139" s="156">
        <f>+H138/F138</f>
        <v>0.99749165169350817</v>
      </c>
      <c r="I139" s="64"/>
    </row>
    <row r="140" spans="5:9" ht="15.95" customHeight="1">
      <c r="E140" s="124" t="s">
        <v>78</v>
      </c>
      <c r="F140" s="161">
        <f>+C75</f>
        <v>979789</v>
      </c>
      <c r="G140" s="161">
        <f>+C83</f>
        <v>967354</v>
      </c>
      <c r="H140" s="161">
        <f>+F140-D76-D77-D78-D80</f>
        <v>1117606</v>
      </c>
      <c r="I140" s="160">
        <f>+G140-H140</f>
        <v>-150252</v>
      </c>
    </row>
    <row r="141" spans="5:9" ht="15.95" customHeight="1" thickBot="1">
      <c r="E141" s="190" t="s">
        <v>306</v>
      </c>
      <c r="F141" s="191"/>
      <c r="G141" s="157">
        <f>+G140/F140</f>
        <v>0.98730849193040537</v>
      </c>
      <c r="H141" s="157">
        <f>+H140/G140</f>
        <v>1.1553226636784466</v>
      </c>
      <c r="I141" s="158"/>
    </row>
    <row r="142" spans="5:9" ht="15.95" customHeight="1" thickBot="1">
      <c r="E142" s="147" t="s">
        <v>308</v>
      </c>
      <c r="F142" s="162">
        <f>+F140+F138</f>
        <v>1493486</v>
      </c>
      <c r="G142" s="162">
        <f>+G140+G138</f>
        <v>1471304</v>
      </c>
      <c r="H142" s="162">
        <f>+H140+H138</f>
        <v>1630014.469</v>
      </c>
      <c r="I142" s="196">
        <f>+I140+I138</f>
        <v>-158710.46900000004</v>
      </c>
    </row>
    <row r="143" spans="5:9" ht="15.95" customHeight="1" thickBot="1">
      <c r="E143" s="625" t="s">
        <v>306</v>
      </c>
      <c r="F143" s="626"/>
      <c r="G143" s="149">
        <f>+G142/F142</f>
        <v>0.9851475005457031</v>
      </c>
      <c r="H143" s="149">
        <f>+H142/G142</f>
        <v>1.1078706161337155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-389333.46900000004</v>
      </c>
    </row>
    <row r="145" spans="4:9" s="322" customFormat="1" ht="10.5">
      <c r="D145" s="429"/>
      <c r="E145" s="322" t="s">
        <v>158</v>
      </c>
    </row>
    <row r="146" spans="4:9" s="321" customFormat="1" ht="12">
      <c r="D146" s="430"/>
      <c r="E146" s="660" t="s">
        <v>157</v>
      </c>
      <c r="F146" s="661"/>
      <c r="G146" s="661"/>
      <c r="H146" s="662"/>
      <c r="I146" s="320">
        <v>85702.61</v>
      </c>
    </row>
    <row r="147" spans="4:9" ht="13.5" thickBot="1">
      <c r="E147" s="591" t="s">
        <v>392</v>
      </c>
      <c r="F147" s="591"/>
      <c r="G147" s="591"/>
      <c r="H147" s="591"/>
      <c r="I147" s="447">
        <v>1800</v>
      </c>
    </row>
    <row r="148" spans="4:9">
      <c r="E148" s="445" t="s">
        <v>212</v>
      </c>
      <c r="F148" s="445"/>
      <c r="G148" s="445"/>
      <c r="H148" s="445"/>
      <c r="I148" s="446">
        <f>+I144+I146+I147</f>
        <v>-301830.85900000005</v>
      </c>
    </row>
  </sheetData>
  <mergeCells count="49">
    <mergeCell ref="E146:H146"/>
    <mergeCell ref="E144:H144"/>
    <mergeCell ref="F131:G131"/>
    <mergeCell ref="H131:I131"/>
    <mergeCell ref="E143:F143"/>
    <mergeCell ref="E134:I134"/>
    <mergeCell ref="E136:H136"/>
    <mergeCell ref="F128:G128"/>
    <mergeCell ref="H128:I128"/>
    <mergeCell ref="F130:G130"/>
    <mergeCell ref="H130:I130"/>
    <mergeCell ref="F122:G122"/>
    <mergeCell ref="H122:I122"/>
    <mergeCell ref="F129:G129"/>
    <mergeCell ref="H129:I129"/>
    <mergeCell ref="F125:G125"/>
    <mergeCell ref="H125:I125"/>
    <mergeCell ref="F126:G126"/>
    <mergeCell ref="H126:I126"/>
    <mergeCell ref="F127:G127"/>
    <mergeCell ref="H127:I127"/>
    <mergeCell ref="F123:G123"/>
    <mergeCell ref="H123:I123"/>
    <mergeCell ref="F124:G124"/>
    <mergeCell ref="H124:I124"/>
    <mergeCell ref="A1:C1"/>
    <mergeCell ref="A2:B2"/>
    <mergeCell ref="A3:B3"/>
    <mergeCell ref="E114:I114"/>
    <mergeCell ref="A114:B114"/>
    <mergeCell ref="E103:I103"/>
    <mergeCell ref="A113:B113"/>
    <mergeCell ref="E147:H147"/>
    <mergeCell ref="E109:I109"/>
    <mergeCell ref="E110:I110"/>
    <mergeCell ref="E111:I111"/>
    <mergeCell ref="E112:I112"/>
    <mergeCell ref="F120:G120"/>
    <mergeCell ref="H120:I120"/>
    <mergeCell ref="F121:G121"/>
    <mergeCell ref="H121:I121"/>
    <mergeCell ref="E113:I113"/>
    <mergeCell ref="E115:I115"/>
    <mergeCell ref="E116:I116"/>
    <mergeCell ref="E119:I119"/>
    <mergeCell ref="E104:I104"/>
    <mergeCell ref="E105:I105"/>
    <mergeCell ref="E107:I107"/>
    <mergeCell ref="E108:I108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8"/>
  <sheetViews>
    <sheetView zoomScaleNormal="120" workbookViewId="0">
      <pane xSplit="2" ySplit="5" topLeftCell="C132" activePane="bottomRight" state="frozenSplit"/>
      <selection pane="topRight" activeCell="G1" sqref="G1"/>
      <selection pane="bottomLeft" activeCell="A14" sqref="A14"/>
      <selection pane="bottomRight" activeCell="E147" sqref="E147:I148"/>
    </sheetView>
  </sheetViews>
  <sheetFormatPr defaultRowHeight="12.75"/>
  <cols>
    <col min="1" max="1" width="6.7109375" customWidth="1"/>
    <col min="2" max="2" width="65.85546875" customWidth="1"/>
    <col min="3" max="3" width="15.7109375" customWidth="1"/>
    <col min="4" max="4" width="12.42578125" style="32" customWidth="1"/>
    <col min="5" max="5" width="17.7109375" customWidth="1"/>
    <col min="6" max="6" width="14.5703125" customWidth="1"/>
    <col min="7" max="7" width="14.42578125" customWidth="1"/>
    <col min="8" max="8" width="16.7109375" customWidth="1"/>
    <col min="9" max="9" width="12.7109375" customWidth="1"/>
  </cols>
  <sheetData>
    <row r="1" spans="1:4" ht="19.5" customHeight="1">
      <c r="A1" s="656" t="s">
        <v>385</v>
      </c>
      <c r="B1" s="656"/>
      <c r="C1" s="656"/>
    </row>
    <row r="2" spans="1:4" ht="15" customHeight="1">
      <c r="A2" s="614" t="s">
        <v>232</v>
      </c>
      <c r="B2" s="614"/>
      <c r="C2" s="203"/>
    </row>
    <row r="3" spans="1:4" ht="15" customHeight="1">
      <c r="A3" s="613" t="s">
        <v>372</v>
      </c>
      <c r="B3" s="613"/>
      <c r="C3" s="203"/>
    </row>
    <row r="4" spans="1:4" s="20" customFormat="1" ht="15" customHeight="1">
      <c r="A4" s="265"/>
      <c r="B4" s="267" t="s">
        <v>207</v>
      </c>
      <c r="D4" s="426"/>
    </row>
    <row r="5" spans="1:4" s="3" customFormat="1" ht="67.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7.25" customHeight="1">
      <c r="A6" s="206"/>
      <c r="B6" s="263" t="s">
        <v>96</v>
      </c>
      <c r="C6" s="238"/>
      <c r="D6" s="397"/>
    </row>
    <row r="7" spans="1:4" s="41" customFormat="1" ht="12.75" customHeight="1">
      <c r="A7" s="39">
        <v>1</v>
      </c>
      <c r="B7" s="212" t="s">
        <v>205</v>
      </c>
      <c r="C7" s="165">
        <v>385457.24599999998</v>
      </c>
      <c r="D7" s="397"/>
    </row>
    <row r="8" spans="1:4" s="34" customFormat="1" ht="14.25" customHeight="1">
      <c r="A8" s="37"/>
      <c r="B8" s="14" t="s">
        <v>17</v>
      </c>
      <c r="C8" s="237"/>
      <c r="D8" s="398"/>
    </row>
    <row r="9" spans="1:4" s="33" customFormat="1" ht="24.75" customHeight="1">
      <c r="A9" s="94" t="s">
        <v>16</v>
      </c>
      <c r="B9" s="214" t="s">
        <v>302</v>
      </c>
      <c r="C9" s="98">
        <v>49322.644</v>
      </c>
      <c r="D9" s="332"/>
    </row>
    <row r="10" spans="1:4" s="16" customFormat="1" ht="15.95" hidden="1" customHeight="1">
      <c r="A10" s="95" t="s">
        <v>95</v>
      </c>
      <c r="B10" s="216" t="s">
        <v>155</v>
      </c>
      <c r="C10" s="88">
        <v>36137.754000000001</v>
      </c>
      <c r="D10" s="399"/>
    </row>
    <row r="11" spans="1:4" s="16" customFormat="1" ht="15.95" hidden="1" customHeight="1">
      <c r="A11" s="95" t="s">
        <v>21</v>
      </c>
      <c r="B11" s="218" t="s">
        <v>153</v>
      </c>
      <c r="C11" s="88">
        <v>10503.6</v>
      </c>
      <c r="D11" s="399"/>
    </row>
    <row r="12" spans="1:4" s="16" customFormat="1" ht="15.95" hidden="1" customHeight="1">
      <c r="A12" s="95" t="s">
        <v>22</v>
      </c>
      <c r="B12" s="216" t="s">
        <v>18</v>
      </c>
      <c r="C12" s="88">
        <v>2058.38</v>
      </c>
      <c r="D12" s="399"/>
    </row>
    <row r="13" spans="1:4" s="16" customFormat="1" ht="15.95" hidden="1" customHeight="1">
      <c r="A13" s="95" t="s">
        <v>23</v>
      </c>
      <c r="B13" s="216" t="s">
        <v>19</v>
      </c>
      <c r="C13" s="88">
        <v>0</v>
      </c>
      <c r="D13" s="399"/>
    </row>
    <row r="14" spans="1:4" s="16" customFormat="1" ht="15.95" hidden="1" customHeight="1">
      <c r="A14" s="95" t="s">
        <v>24</v>
      </c>
      <c r="B14" s="216" t="s">
        <v>20</v>
      </c>
      <c r="C14" s="88">
        <v>0</v>
      </c>
      <c r="D14" s="399"/>
    </row>
    <row r="15" spans="1:4" s="16" customFormat="1" ht="15.95" hidden="1" customHeight="1">
      <c r="A15" s="95" t="s">
        <v>25</v>
      </c>
      <c r="B15" s="216" t="s">
        <v>93</v>
      </c>
      <c r="C15" s="88">
        <v>0</v>
      </c>
      <c r="D15" s="399"/>
    </row>
    <row r="16" spans="1:4" s="16" customFormat="1" ht="15.95" hidden="1" customHeight="1">
      <c r="A16" s="95" t="s">
        <v>26</v>
      </c>
      <c r="B16" s="216" t="s">
        <v>103</v>
      </c>
      <c r="C16" s="88">
        <v>622.91000000000008</v>
      </c>
      <c r="D16" s="399"/>
    </row>
    <row r="17" spans="1:4" s="33" customFormat="1" ht="15.95" customHeight="1">
      <c r="A17" s="94" t="s">
        <v>27</v>
      </c>
      <c r="B17" s="214" t="s">
        <v>375</v>
      </c>
      <c r="C17" s="98">
        <v>75795.732000000004</v>
      </c>
      <c r="D17" s="332"/>
    </row>
    <row r="18" spans="1:4" s="16" customFormat="1" ht="15.95" hidden="1" customHeight="1">
      <c r="A18" s="95" t="s">
        <v>28</v>
      </c>
      <c r="B18" s="216" t="s">
        <v>29</v>
      </c>
      <c r="C18" s="88">
        <v>74763.232000000004</v>
      </c>
      <c r="D18" s="400"/>
    </row>
    <row r="19" spans="1:4" s="16" customFormat="1" ht="15.95" hidden="1" customHeight="1">
      <c r="A19" s="95" t="s">
        <v>31</v>
      </c>
      <c r="B19" s="216" t="s">
        <v>104</v>
      </c>
      <c r="C19" s="88">
        <v>101</v>
      </c>
      <c r="D19" s="400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400"/>
    </row>
    <row r="21" spans="1:4" s="16" customFormat="1" ht="15.95" hidden="1" customHeight="1">
      <c r="A21" s="95" t="s">
        <v>94</v>
      </c>
      <c r="B21" s="214" t="s">
        <v>33</v>
      </c>
      <c r="C21" s="88">
        <v>931.5</v>
      </c>
      <c r="D21" s="400"/>
    </row>
    <row r="22" spans="1:4" s="33" customFormat="1" ht="15.95" customHeight="1">
      <c r="A22" s="94" t="s">
        <v>40</v>
      </c>
      <c r="B22" s="214" t="s">
        <v>376</v>
      </c>
      <c r="C22" s="98">
        <v>58056.998</v>
      </c>
      <c r="D22" s="332"/>
    </row>
    <row r="23" spans="1:4" s="16" customFormat="1" ht="15.95" hidden="1" customHeight="1">
      <c r="A23" s="95" t="s">
        <v>41</v>
      </c>
      <c r="B23" s="216" t="s">
        <v>310</v>
      </c>
      <c r="C23" s="88">
        <v>33650.877999999997</v>
      </c>
      <c r="D23" s="39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9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99"/>
    </row>
    <row r="26" spans="1:4" s="16" customFormat="1" ht="15.95" hidden="1" customHeight="1">
      <c r="A26" s="95" t="s">
        <v>44</v>
      </c>
      <c r="B26" s="216" t="s">
        <v>97</v>
      </c>
      <c r="C26" s="88">
        <v>23893.120000000003</v>
      </c>
      <c r="D26" s="399"/>
    </row>
    <row r="27" spans="1:4" s="16" customFormat="1" ht="15.95" hidden="1" customHeight="1">
      <c r="A27" s="95" t="s">
        <v>45</v>
      </c>
      <c r="B27" s="216" t="s">
        <v>103</v>
      </c>
      <c r="C27" s="88">
        <v>513</v>
      </c>
      <c r="D27" s="399"/>
    </row>
    <row r="28" spans="1:4" s="33" customFormat="1" ht="15.95" customHeight="1">
      <c r="A28" s="94" t="s">
        <v>46</v>
      </c>
      <c r="B28" s="274" t="s">
        <v>91</v>
      </c>
      <c r="C28" s="98">
        <v>83290.223999999987</v>
      </c>
      <c r="D28" s="332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400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400"/>
    </row>
    <row r="31" spans="1:4" s="33" customFormat="1" ht="17.25" customHeight="1">
      <c r="A31" s="94" t="s">
        <v>50</v>
      </c>
      <c r="B31" s="214" t="s">
        <v>49</v>
      </c>
      <c r="C31" s="282">
        <v>102087.72799999999</v>
      </c>
      <c r="D31" s="332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95" customHeight="1">
      <c r="A33" s="95" t="s">
        <v>52</v>
      </c>
      <c r="B33" s="274" t="s">
        <v>353</v>
      </c>
      <c r="C33" s="88">
        <v>6522.4080000000004</v>
      </c>
      <c r="D33" s="400"/>
    </row>
    <row r="34" spans="1:4" s="35" customFormat="1" ht="15.95" customHeight="1">
      <c r="A34" s="95" t="s">
        <v>53</v>
      </c>
      <c r="B34" s="214" t="s">
        <v>36</v>
      </c>
      <c r="C34" s="88">
        <v>95565.319999999992</v>
      </c>
      <c r="D34" s="400"/>
    </row>
    <row r="35" spans="1:4" s="34" customFormat="1" ht="15.95" hidden="1" customHeight="1">
      <c r="A35" s="37" t="s">
        <v>55</v>
      </c>
      <c r="B35" s="220" t="s">
        <v>203</v>
      </c>
      <c r="C35" s="67">
        <v>5999.4</v>
      </c>
      <c r="D35" s="402"/>
    </row>
    <row r="36" spans="1:4" s="34" customFormat="1" ht="15.95" hidden="1" customHeight="1">
      <c r="A36" s="37" t="s">
        <v>56</v>
      </c>
      <c r="B36" s="221" t="s">
        <v>81</v>
      </c>
      <c r="C36" s="67">
        <v>0</v>
      </c>
      <c r="D36" s="402"/>
    </row>
    <row r="37" spans="1:4" s="34" customFormat="1" ht="15.95" hidden="1" customHeight="1">
      <c r="A37" s="37" t="s">
        <v>58</v>
      </c>
      <c r="B37" s="221" t="s">
        <v>82</v>
      </c>
      <c r="C37" s="67">
        <v>83444.92</v>
      </c>
      <c r="D37" s="402"/>
    </row>
    <row r="38" spans="1:4" s="34" customFormat="1" ht="15.95" hidden="1" customHeight="1">
      <c r="A38" s="37" t="s">
        <v>60</v>
      </c>
      <c r="B38" s="222" t="s">
        <v>83</v>
      </c>
      <c r="C38" s="67">
        <v>6121</v>
      </c>
      <c r="D38" s="402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02"/>
    </row>
    <row r="40" spans="1:4" s="52" customFormat="1" ht="15.95" customHeight="1">
      <c r="A40" s="94" t="s">
        <v>70</v>
      </c>
      <c r="B40" s="296" t="s">
        <v>154</v>
      </c>
      <c r="C40" s="98">
        <v>16903.919999999998</v>
      </c>
      <c r="D40" s="427"/>
    </row>
    <row r="41" spans="1:4" s="41" customFormat="1" ht="27" customHeight="1">
      <c r="A41" s="39" t="s">
        <v>34</v>
      </c>
      <c r="B41" s="212" t="s">
        <v>98</v>
      </c>
      <c r="C41" s="46">
        <v>30668.195500000002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5901.4155000000001</v>
      </c>
      <c r="D42" s="332"/>
    </row>
    <row r="43" spans="1:4" s="52" customFormat="1" ht="15.95" hidden="1" customHeight="1">
      <c r="A43" s="95" t="s">
        <v>146</v>
      </c>
      <c r="B43" s="216" t="s">
        <v>18</v>
      </c>
      <c r="C43" s="88">
        <v>1445.04</v>
      </c>
      <c r="D43" s="404"/>
    </row>
    <row r="44" spans="1:4" s="52" customFormat="1" ht="15.95" hidden="1" customHeight="1">
      <c r="A44" s="95" t="s">
        <v>147</v>
      </c>
      <c r="B44" s="218" t="s">
        <v>153</v>
      </c>
      <c r="C44" s="88">
        <v>0</v>
      </c>
      <c r="D44" s="404"/>
    </row>
    <row r="45" spans="1:4" s="52" customFormat="1" ht="15.95" hidden="1" customHeight="1">
      <c r="A45" s="95" t="s">
        <v>148</v>
      </c>
      <c r="B45" s="216" t="s">
        <v>39</v>
      </c>
      <c r="C45" s="88">
        <v>1748.4465</v>
      </c>
      <c r="D45" s="404"/>
    </row>
    <row r="46" spans="1:4" s="52" customFormat="1" ht="15.95" hidden="1" customHeight="1">
      <c r="A46" s="95" t="s">
        <v>149</v>
      </c>
      <c r="B46" s="216" t="s">
        <v>19</v>
      </c>
      <c r="C46" s="88">
        <v>393.52</v>
      </c>
      <c r="D46" s="404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404"/>
    </row>
    <row r="49" spans="1:4" s="52" customFormat="1" ht="15.95" hidden="1" customHeight="1">
      <c r="A49" s="95" t="s">
        <v>152</v>
      </c>
      <c r="B49" s="216" t="s">
        <v>103</v>
      </c>
      <c r="C49" s="88">
        <v>2314.4090000000001</v>
      </c>
      <c r="D49" s="404"/>
    </row>
    <row r="50" spans="1:4" s="33" customFormat="1" ht="15.95" customHeight="1">
      <c r="A50" s="94" t="s">
        <v>38</v>
      </c>
      <c r="B50" s="214" t="s">
        <v>54</v>
      </c>
      <c r="C50" s="98">
        <v>10784.94</v>
      </c>
      <c r="D50" s="405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400"/>
    </row>
    <row r="52" spans="1:4" s="17" customFormat="1" ht="15.95" customHeight="1">
      <c r="A52" s="95" t="s">
        <v>62</v>
      </c>
      <c r="B52" s="214" t="s">
        <v>353</v>
      </c>
      <c r="C52" s="88">
        <v>0</v>
      </c>
      <c r="D52" s="400"/>
    </row>
    <row r="53" spans="1:4" s="17" customFormat="1" ht="15.95" customHeight="1">
      <c r="A53" s="95" t="s">
        <v>63</v>
      </c>
      <c r="B53" s="214" t="s">
        <v>36</v>
      </c>
      <c r="C53" s="88">
        <v>10784.94</v>
      </c>
      <c r="D53" s="400"/>
    </row>
    <row r="54" spans="1:4" s="36" customFormat="1" ht="15.95" hidden="1" customHeight="1">
      <c r="A54" s="232" t="s">
        <v>64</v>
      </c>
      <c r="B54" s="220" t="s">
        <v>203</v>
      </c>
      <c r="C54" s="67">
        <v>8684.94</v>
      </c>
      <c r="D54" s="406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406"/>
    </row>
    <row r="56" spans="1:4" s="36" customFormat="1" ht="15.95" hidden="1" customHeight="1">
      <c r="A56" s="232" t="s">
        <v>66</v>
      </c>
      <c r="B56" s="221" t="s">
        <v>82</v>
      </c>
      <c r="C56" s="67">
        <v>0</v>
      </c>
      <c r="D56" s="406"/>
    </row>
    <row r="57" spans="1:4" s="36" customFormat="1" ht="15.95" hidden="1" customHeight="1">
      <c r="A57" s="232" t="s">
        <v>67</v>
      </c>
      <c r="B57" s="222" t="s">
        <v>83</v>
      </c>
      <c r="C57" s="67">
        <v>2100</v>
      </c>
      <c r="D57" s="406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06"/>
    </row>
    <row r="59" spans="1:4" s="33" customFormat="1" ht="15.95" customHeight="1">
      <c r="A59" s="94" t="s">
        <v>352</v>
      </c>
      <c r="B59" s="214" t="s">
        <v>69</v>
      </c>
      <c r="C59" s="98">
        <v>13981.84</v>
      </c>
      <c r="D59" s="407"/>
    </row>
    <row r="60" spans="1:4" s="41" customFormat="1" ht="15" customHeight="1">
      <c r="A60" s="39" t="s">
        <v>354</v>
      </c>
      <c r="B60" s="212" t="s">
        <v>377</v>
      </c>
      <c r="C60" s="46">
        <v>63005.52</v>
      </c>
      <c r="D60" s="332"/>
    </row>
    <row r="61" spans="1:4" s="41" customFormat="1" ht="28.5" customHeight="1">
      <c r="A61" s="39" t="s">
        <v>358</v>
      </c>
      <c r="B61" s="212" t="s">
        <v>371</v>
      </c>
      <c r="C61" s="46">
        <v>32271.120000000003</v>
      </c>
      <c r="D61" s="332"/>
    </row>
    <row r="62" spans="1:4" s="42" customFormat="1" ht="15.95" customHeight="1">
      <c r="A62" s="51" t="s">
        <v>361</v>
      </c>
      <c r="B62" s="79" t="s">
        <v>279</v>
      </c>
      <c r="C62" s="46">
        <v>480733.886</v>
      </c>
      <c r="D62" s="408"/>
    </row>
    <row r="63" spans="1:4" s="42" customFormat="1" ht="15.95" customHeight="1">
      <c r="A63" s="51" t="s">
        <v>362</v>
      </c>
      <c r="B63" s="79" t="s">
        <v>99</v>
      </c>
      <c r="C63" s="46">
        <v>30668.195500000002</v>
      </c>
      <c r="D63" s="385"/>
    </row>
    <row r="64" spans="1:4" s="42" customFormat="1" ht="18" customHeight="1" thickBot="1">
      <c r="A64" s="43" t="s">
        <v>364</v>
      </c>
      <c r="B64" s="347" t="s">
        <v>235</v>
      </c>
      <c r="C64" s="92"/>
      <c r="D64" s="428"/>
    </row>
    <row r="65" spans="1:4" s="42" customFormat="1" ht="18.75" customHeight="1" thickBot="1">
      <c r="A65" s="51" t="s">
        <v>365</v>
      </c>
      <c r="B65" s="227" t="s">
        <v>218</v>
      </c>
      <c r="C65" s="257">
        <v>511402.08149999997</v>
      </c>
      <c r="D65" s="397"/>
    </row>
    <row r="66" spans="1:4" s="42" customFormat="1" ht="15.95" customHeight="1" thickBot="1">
      <c r="A66" s="43" t="s">
        <v>366</v>
      </c>
      <c r="B66" s="229" t="s">
        <v>72</v>
      </c>
      <c r="C66" s="168">
        <v>12775.82</v>
      </c>
      <c r="D66" s="385"/>
    </row>
    <row r="67" spans="1:4" s="41" customFormat="1" ht="15.95" customHeight="1">
      <c r="A67" s="43" t="s">
        <v>367</v>
      </c>
      <c r="B67" s="229" t="s">
        <v>71</v>
      </c>
      <c r="C67" s="87">
        <v>509350.2</v>
      </c>
      <c r="D67" s="410"/>
    </row>
    <row r="68" spans="1:4" s="53" customFormat="1" ht="15.95" hidden="1" customHeight="1">
      <c r="A68" s="96" t="s">
        <v>86</v>
      </c>
      <c r="B68" s="44" t="s">
        <v>85</v>
      </c>
      <c r="C68" s="88">
        <v>472998</v>
      </c>
      <c r="D68" s="411" t="e">
        <f>+#REF!*#REF!*6+#REF!*#REF!*6</f>
        <v>#REF!</v>
      </c>
    </row>
    <row r="69" spans="1:4" s="54" customFormat="1" ht="15.95" hidden="1" customHeight="1">
      <c r="A69" s="96" t="s">
        <v>87</v>
      </c>
      <c r="B69" s="44" t="s">
        <v>90</v>
      </c>
      <c r="C69" s="88">
        <v>36352.199999999997</v>
      </c>
      <c r="D69" s="411" t="e">
        <f>+#REF!*#REF!*6+#REF!*#REF!*6</f>
        <v>#REF!</v>
      </c>
    </row>
    <row r="70" spans="1:4" s="41" customFormat="1" ht="15.95" customHeight="1" thickBot="1">
      <c r="A70" s="43" t="s">
        <v>368</v>
      </c>
      <c r="B70" s="229" t="s">
        <v>74</v>
      </c>
      <c r="C70" s="87">
        <v>505715.58999999997</v>
      </c>
      <c r="D70" s="382"/>
    </row>
    <row r="71" spans="1:4" s="45" customFormat="1" ht="15.95" hidden="1" customHeight="1">
      <c r="A71" s="96" t="s">
        <v>88</v>
      </c>
      <c r="B71" s="44" t="s">
        <v>85</v>
      </c>
      <c r="C71" s="209">
        <v>472206</v>
      </c>
      <c r="D71" s="412"/>
    </row>
    <row r="72" spans="1:4" s="45" customFormat="1" ht="15.95" hidden="1" customHeight="1" thickBot="1">
      <c r="A72" s="96" t="s">
        <v>89</v>
      </c>
      <c r="B72" s="44" t="s">
        <v>90</v>
      </c>
      <c r="C72" s="88">
        <v>33509.589999999997</v>
      </c>
      <c r="D72" s="412"/>
    </row>
    <row r="73" spans="1:4" s="42" customFormat="1" ht="27" customHeight="1" thickBot="1">
      <c r="A73" s="39" t="s">
        <v>369</v>
      </c>
      <c r="B73" s="230" t="s">
        <v>350</v>
      </c>
      <c r="C73" s="169">
        <v>7089.3285000000033</v>
      </c>
      <c r="D73" s="385"/>
    </row>
    <row r="74" spans="1:4" s="8" customFormat="1" ht="14.25" customHeight="1">
      <c r="A74" s="206"/>
      <c r="B74" s="207" t="s">
        <v>370</v>
      </c>
      <c r="C74" s="97"/>
      <c r="D74" s="413"/>
    </row>
    <row r="75" spans="1:4" s="8" customFormat="1" ht="15.95" customHeight="1">
      <c r="A75" s="103"/>
      <c r="B75" s="104" t="s">
        <v>349</v>
      </c>
      <c r="C75" s="31">
        <v>898353</v>
      </c>
      <c r="D75" s="414"/>
    </row>
    <row r="76" spans="1:4" s="10" customFormat="1" ht="15.95" customHeight="1">
      <c r="A76" s="28"/>
      <c r="B76" s="6" t="s">
        <v>378</v>
      </c>
      <c r="C76" s="283">
        <v>547017</v>
      </c>
      <c r="D76" s="392"/>
    </row>
    <row r="77" spans="1:4" s="10" customFormat="1" ht="15.95" customHeight="1">
      <c r="A77" s="28"/>
      <c r="B77" s="6" t="s">
        <v>379</v>
      </c>
      <c r="C77" s="283">
        <v>60108</v>
      </c>
      <c r="D77" s="392">
        <v>-7867</v>
      </c>
    </row>
    <row r="78" spans="1:4" s="10" customFormat="1" ht="15.95" customHeight="1">
      <c r="A78" s="28"/>
      <c r="B78" s="6" t="s">
        <v>380</v>
      </c>
      <c r="C78" s="283">
        <v>207202</v>
      </c>
      <c r="D78" s="392">
        <v>-42503</v>
      </c>
    </row>
    <row r="79" spans="1:4" s="10" customFormat="1" ht="15.95" customHeight="1">
      <c r="A79" s="28"/>
      <c r="B79" s="6" t="s">
        <v>280</v>
      </c>
      <c r="C79" s="283">
        <v>0</v>
      </c>
      <c r="D79" s="392"/>
    </row>
    <row r="80" spans="1:4" s="10" customFormat="1" ht="15.95" customHeight="1">
      <c r="A80" s="28"/>
      <c r="B80" s="6" t="s">
        <v>381</v>
      </c>
      <c r="C80" s="283">
        <v>84026</v>
      </c>
      <c r="D80" s="392">
        <v>-15651</v>
      </c>
    </row>
    <row r="81" spans="1:5" s="49" customFormat="1" ht="15.95" customHeight="1">
      <c r="A81" s="56"/>
      <c r="B81" s="154" t="s">
        <v>281</v>
      </c>
      <c r="C81" s="46">
        <v>1407703.2</v>
      </c>
      <c r="D81" s="415"/>
      <c r="E81" s="276"/>
    </row>
    <row r="82" spans="1:5" s="10" customFormat="1" ht="3" customHeight="1">
      <c r="A82" s="28"/>
      <c r="B82" s="6"/>
      <c r="C82" s="31"/>
      <c r="D82" s="392"/>
    </row>
    <row r="83" spans="1:5" s="49" customFormat="1" ht="15.95" customHeight="1">
      <c r="A83" s="105"/>
      <c r="B83" s="104" t="s">
        <v>351</v>
      </c>
      <c r="C83" s="31">
        <v>899944</v>
      </c>
      <c r="D83" s="415"/>
    </row>
    <row r="84" spans="1:5" s="10" customFormat="1" ht="15.95" hidden="1" customHeight="1">
      <c r="A84" s="28"/>
      <c r="B84" s="6" t="s">
        <v>378</v>
      </c>
      <c r="C84" s="283">
        <v>546027</v>
      </c>
      <c r="D84" s="392"/>
    </row>
    <row r="85" spans="1:5" s="10" customFormat="1" ht="15.95" hidden="1" customHeight="1">
      <c r="A85" s="28"/>
      <c r="B85" s="6" t="s">
        <v>379</v>
      </c>
      <c r="C85" s="283">
        <v>60312</v>
      </c>
      <c r="D85" s="392"/>
    </row>
    <row r="86" spans="1:5" s="10" customFormat="1" ht="15.95" hidden="1" customHeight="1">
      <c r="A86" s="28"/>
      <c r="B86" s="6" t="s">
        <v>380</v>
      </c>
      <c r="C86" s="283">
        <v>208897</v>
      </c>
      <c r="D86" s="392"/>
    </row>
    <row r="87" spans="1:5" s="10" customFormat="1" ht="15.95" hidden="1" customHeight="1">
      <c r="A87" s="28"/>
      <c r="B87" s="6" t="s">
        <v>280</v>
      </c>
      <c r="C87" s="283">
        <v>0</v>
      </c>
      <c r="D87" s="392"/>
    </row>
    <row r="88" spans="1:5" s="10" customFormat="1" ht="15.95" hidden="1" customHeight="1">
      <c r="A88" s="28"/>
      <c r="B88" s="6" t="s">
        <v>381</v>
      </c>
      <c r="C88" s="283">
        <v>84708</v>
      </c>
      <c r="D88" s="392"/>
    </row>
    <row r="89" spans="1:5" s="49" customFormat="1" ht="15.95" customHeight="1">
      <c r="A89" s="56"/>
      <c r="B89" s="154" t="s">
        <v>282</v>
      </c>
      <c r="C89" s="46">
        <v>1405659.5899999999</v>
      </c>
      <c r="D89" s="415"/>
      <c r="E89" s="276"/>
    </row>
    <row r="90" spans="1:5" s="10" customFormat="1" ht="15" customHeight="1">
      <c r="A90" s="28"/>
      <c r="B90" s="15" t="s">
        <v>283</v>
      </c>
      <c r="C90" s="174">
        <v>0.9985482664243428</v>
      </c>
      <c r="D90" s="392"/>
    </row>
    <row r="91" spans="1:5" s="9" customFormat="1" ht="15.95" customHeight="1">
      <c r="A91" s="12"/>
      <c r="B91" s="154" t="s">
        <v>73</v>
      </c>
      <c r="C91" s="75">
        <v>2043.6100000000442</v>
      </c>
      <c r="D91" s="416"/>
    </row>
    <row r="92" spans="1:5" s="10" customFormat="1" ht="15.95" customHeight="1">
      <c r="A92" s="28"/>
      <c r="B92" s="226" t="s">
        <v>272</v>
      </c>
      <c r="C92" s="86">
        <v>-1591</v>
      </c>
      <c r="D92" s="392"/>
    </row>
    <row r="93" spans="1:5" s="10" customFormat="1" ht="15.95" customHeight="1">
      <c r="A93" s="28"/>
      <c r="B93" s="226" t="s">
        <v>271</v>
      </c>
      <c r="C93" s="87">
        <v>3634.6100000000442</v>
      </c>
      <c r="D93" s="358"/>
    </row>
    <row r="94" spans="1:5" s="10" customFormat="1" ht="15.95" customHeight="1">
      <c r="A94" s="284"/>
      <c r="B94" s="285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hidden="1" customHeight="1">
      <c r="A96" s="28"/>
      <c r="B96" s="14" t="s">
        <v>208</v>
      </c>
      <c r="C96" s="87">
        <v>1388</v>
      </c>
      <c r="D96" s="260"/>
    </row>
    <row r="97" spans="1:9" s="10" customFormat="1" ht="15.95" hidden="1" customHeight="1">
      <c r="A97" s="28"/>
      <c r="B97" s="14" t="s">
        <v>209</v>
      </c>
      <c r="C97" s="87">
        <v>9258</v>
      </c>
      <c r="D97" s="260"/>
    </row>
    <row r="98" spans="1:9" s="10" customFormat="1" ht="15.95" customHeight="1">
      <c r="A98" s="28"/>
      <c r="B98" s="171" t="s">
        <v>212</v>
      </c>
      <c r="C98" s="98">
        <v>10646</v>
      </c>
      <c r="D98" s="260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hidden="1" customHeight="1">
      <c r="A100" s="284"/>
      <c r="B100" s="292" t="s">
        <v>208</v>
      </c>
      <c r="C100" s="87">
        <v>1268</v>
      </c>
      <c r="D100" s="260"/>
    </row>
    <row r="101" spans="1:9" s="10" customFormat="1" ht="15.95" hidden="1" customHeight="1">
      <c r="A101" s="284"/>
      <c r="B101" s="349" t="s">
        <v>209</v>
      </c>
      <c r="C101" s="350">
        <v>8608</v>
      </c>
      <c r="D101" s="260"/>
    </row>
    <row r="102" spans="1:9" s="10" customFormat="1" ht="15.95" customHeight="1">
      <c r="A102" s="28"/>
      <c r="B102" s="171" t="s">
        <v>212</v>
      </c>
      <c r="C102" s="98">
        <v>9876</v>
      </c>
      <c r="D102" s="260"/>
    </row>
    <row r="103" spans="1:9" s="7" customFormat="1" ht="15.95" customHeight="1">
      <c r="A103" s="239"/>
      <c r="B103" s="115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6.1" customHeight="1">
      <c r="A104" s="240"/>
      <c r="B104" s="110"/>
      <c r="C104" s="109"/>
      <c r="D104" s="240"/>
      <c r="E104" s="635" t="str">
        <f>+A2</f>
        <v>Кирова ул, д.10 в</v>
      </c>
      <c r="F104" s="635"/>
      <c r="G104" s="635"/>
      <c r="H104" s="635"/>
      <c r="I104" s="635"/>
    </row>
    <row r="105" spans="1:9" s="68" customFormat="1" ht="15.95" customHeight="1">
      <c r="A105" s="241"/>
      <c r="B105" s="111"/>
      <c r="C105" s="111"/>
      <c r="D105" s="241"/>
      <c r="E105" s="611" t="s">
        <v>79</v>
      </c>
      <c r="F105" s="612"/>
      <c r="G105" s="612"/>
      <c r="H105" s="612"/>
      <c r="I105" s="612"/>
    </row>
    <row r="106" spans="1:9" s="68" customFormat="1" ht="9.9499999999999993" customHeight="1" thickBot="1">
      <c r="A106" s="241"/>
      <c r="B106" s="111"/>
      <c r="C106" s="111"/>
      <c r="D106" s="241"/>
      <c r="E106" s="155"/>
      <c r="F106" s="89"/>
      <c r="G106" s="89"/>
      <c r="H106" s="89"/>
      <c r="I106" s="89"/>
    </row>
    <row r="107" spans="1:9" s="68" customFormat="1" ht="12.95" customHeight="1">
      <c r="A107" s="241"/>
      <c r="B107" s="111"/>
      <c r="C107" s="111"/>
      <c r="D107" s="241"/>
      <c r="E107" s="601" t="s">
        <v>321</v>
      </c>
      <c r="F107" s="602"/>
      <c r="G107" s="602"/>
      <c r="H107" s="602"/>
      <c r="I107" s="603"/>
    </row>
    <row r="108" spans="1:9" s="74" customFormat="1" ht="12.95" customHeight="1">
      <c r="A108" s="242"/>
      <c r="B108" s="202"/>
      <c r="C108" s="202"/>
      <c r="D108" s="243"/>
      <c r="E108" s="604" t="s">
        <v>274</v>
      </c>
      <c r="F108" s="605"/>
      <c r="G108" s="605"/>
      <c r="H108" s="605"/>
      <c r="I108" s="606"/>
    </row>
    <row r="109" spans="1:9" s="74" customFormat="1" ht="12.95" customHeight="1">
      <c r="A109" s="242"/>
      <c r="B109" s="202"/>
      <c r="C109" s="202"/>
      <c r="D109" s="243"/>
      <c r="E109" s="604" t="s">
        <v>322</v>
      </c>
      <c r="F109" s="605"/>
      <c r="G109" s="605"/>
      <c r="H109" s="605"/>
      <c r="I109" s="606"/>
    </row>
    <row r="110" spans="1:9" s="74" customFormat="1" ht="12.95" customHeight="1">
      <c r="A110" s="242"/>
      <c r="B110" s="243"/>
      <c r="C110" s="202"/>
      <c r="D110" s="243"/>
      <c r="E110" s="604" t="s">
        <v>226</v>
      </c>
      <c r="F110" s="605"/>
      <c r="G110" s="605"/>
      <c r="H110" s="605"/>
      <c r="I110" s="606"/>
    </row>
    <row r="111" spans="1:9" s="71" customFormat="1" ht="12.95" customHeight="1">
      <c r="A111" s="244"/>
      <c r="B111" s="245"/>
      <c r="C111" s="114"/>
      <c r="D111" s="272"/>
      <c r="E111" s="604" t="s">
        <v>227</v>
      </c>
      <c r="F111" s="605"/>
      <c r="G111" s="605"/>
      <c r="H111" s="605"/>
      <c r="I111" s="606"/>
    </row>
    <row r="112" spans="1:9" ht="12.95" customHeight="1">
      <c r="A112" s="246"/>
      <c r="B112" s="116"/>
      <c r="C112" s="116"/>
      <c r="D112" s="116"/>
      <c r="E112" s="604" t="s">
        <v>233</v>
      </c>
      <c r="F112" s="605"/>
      <c r="G112" s="605"/>
      <c r="H112" s="605"/>
      <c r="I112" s="606"/>
    </row>
    <row r="113" spans="1:9" s="7" customFormat="1" ht="12.95" customHeight="1">
      <c r="A113" s="663"/>
      <c r="B113" s="663"/>
      <c r="C113" s="85"/>
      <c r="D113" s="251"/>
      <c r="E113" s="604" t="s">
        <v>323</v>
      </c>
      <c r="F113" s="605"/>
      <c r="G113" s="605"/>
      <c r="H113" s="605"/>
      <c r="I113" s="606"/>
    </row>
    <row r="114" spans="1:9" s="7" customFormat="1" ht="12.95" customHeight="1">
      <c r="A114" s="664"/>
      <c r="B114" s="664"/>
      <c r="C114" s="85"/>
      <c r="D114" s="251"/>
      <c r="E114" s="604" t="s">
        <v>229</v>
      </c>
      <c r="F114" s="605"/>
      <c r="G114" s="605"/>
      <c r="H114" s="605"/>
      <c r="I114" s="606"/>
    </row>
    <row r="115" spans="1:9" ht="12.95" customHeight="1">
      <c r="A115" s="116"/>
      <c r="B115" s="116"/>
      <c r="C115" s="116"/>
      <c r="E115" s="604" t="s">
        <v>230</v>
      </c>
      <c r="F115" s="605"/>
      <c r="G115" s="605"/>
      <c r="H115" s="605"/>
      <c r="I115" s="606"/>
    </row>
    <row r="116" spans="1:9" ht="12.95" customHeight="1" thickBot="1">
      <c r="E116" s="607" t="s">
        <v>373</v>
      </c>
      <c r="F116" s="608"/>
      <c r="G116" s="608"/>
      <c r="H116" s="608"/>
      <c r="I116" s="609"/>
    </row>
    <row r="117" spans="1:9" ht="12.95" customHeight="1">
      <c r="E117" s="26"/>
      <c r="F117" s="26"/>
      <c r="G117" s="26"/>
    </row>
    <row r="118" spans="1:9" ht="12.95" customHeight="1" thickBot="1"/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7.95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2.95" customHeight="1" thickTop="1">
      <c r="E121" s="76">
        <v>23</v>
      </c>
      <c r="F121" s="632">
        <v>5</v>
      </c>
      <c r="G121" s="654"/>
      <c r="H121" s="667">
        <v>11538.22</v>
      </c>
      <c r="I121" s="668"/>
    </row>
    <row r="122" spans="1:9" ht="12.95" customHeight="1">
      <c r="E122" s="235" t="s">
        <v>220</v>
      </c>
      <c r="F122" s="629">
        <v>20</v>
      </c>
      <c r="G122" s="653"/>
      <c r="H122" s="665">
        <f>1662.68+1179.93</f>
        <v>2842.61</v>
      </c>
      <c r="I122" s="666"/>
    </row>
    <row r="123" spans="1:9" ht="12.95" customHeight="1">
      <c r="E123" s="76"/>
      <c r="F123" s="629"/>
      <c r="G123" s="653"/>
      <c r="H123" s="665"/>
      <c r="I123" s="666"/>
    </row>
    <row r="124" spans="1:9" ht="12.95" customHeight="1">
      <c r="E124" s="235"/>
      <c r="F124" s="629"/>
      <c r="G124" s="653"/>
      <c r="H124" s="665"/>
      <c r="I124" s="666"/>
    </row>
    <row r="125" spans="1:9" ht="12.95" customHeight="1">
      <c r="E125" s="235"/>
      <c r="F125" s="629"/>
      <c r="G125" s="653"/>
      <c r="H125" s="665"/>
      <c r="I125" s="666"/>
    </row>
    <row r="126" spans="1:9" ht="12.95" customHeight="1">
      <c r="E126" s="194"/>
      <c r="F126" s="657"/>
      <c r="G126" s="658"/>
      <c r="H126" s="577"/>
      <c r="I126" s="578"/>
    </row>
    <row r="127" spans="1:9" ht="12.95" customHeight="1">
      <c r="E127" s="194"/>
      <c r="F127" s="579"/>
      <c r="G127" s="580"/>
      <c r="H127" s="577"/>
      <c r="I127" s="578"/>
    </row>
    <row r="128" spans="1:9" ht="12.95" customHeight="1">
      <c r="E128" s="194"/>
      <c r="F128" s="579"/>
      <c r="G128" s="580"/>
      <c r="H128" s="577"/>
      <c r="I128" s="578"/>
    </row>
    <row r="129" spans="5:9" ht="12.95" customHeight="1">
      <c r="E129" s="72"/>
      <c r="F129" s="581"/>
      <c r="G129" s="582"/>
      <c r="H129" s="577"/>
      <c r="I129" s="578"/>
    </row>
    <row r="130" spans="5:9" ht="12.95" customHeight="1" thickBot="1">
      <c r="E130" s="195"/>
      <c r="F130" s="592"/>
      <c r="G130" s="593"/>
      <c r="H130" s="586"/>
      <c r="I130" s="587"/>
    </row>
    <row r="131" spans="5:9" ht="12.95" customHeight="1" thickBot="1">
      <c r="E131" s="233"/>
      <c r="F131" s="647" t="s">
        <v>383</v>
      </c>
      <c r="G131" s="648"/>
      <c r="H131" s="669">
        <f>SUM(H121:H130)</f>
        <v>14380.83</v>
      </c>
      <c r="I131" s="670"/>
    </row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9499999999999993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12775.82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509350.2</v>
      </c>
      <c r="G138" s="159">
        <f>+C70</f>
        <v>505715.58999999997</v>
      </c>
      <c r="H138" s="159">
        <f>+C65</f>
        <v>511402.08149999997</v>
      </c>
      <c r="I138" s="160">
        <f>+G138-H138</f>
        <v>-5686.4915000000037</v>
      </c>
    </row>
    <row r="139" spans="5:9" ht="15.95" customHeight="1">
      <c r="E139" s="188" t="s">
        <v>306</v>
      </c>
      <c r="F139" s="189"/>
      <c r="G139" s="156">
        <f>+G138/F138</f>
        <v>0.99286422190469337</v>
      </c>
      <c r="H139" s="156">
        <f>+H138/F138</f>
        <v>1.0040284297522608</v>
      </c>
      <c r="I139" s="64"/>
    </row>
    <row r="140" spans="5:9" ht="15.95" customHeight="1">
      <c r="E140" s="124" t="s">
        <v>78</v>
      </c>
      <c r="F140" s="161">
        <f>+C75</f>
        <v>898353</v>
      </c>
      <c r="G140" s="161">
        <f>+C83</f>
        <v>899944</v>
      </c>
      <c r="H140" s="161">
        <f>+F140-D76-D77-D78-D80</f>
        <v>964374</v>
      </c>
      <c r="I140" s="160">
        <f>+G140-H140</f>
        <v>-64430</v>
      </c>
    </row>
    <row r="141" spans="5:9" ht="15.95" customHeight="1" thickBot="1">
      <c r="E141" s="190" t="s">
        <v>306</v>
      </c>
      <c r="F141" s="191"/>
      <c r="G141" s="157">
        <f>+G140/F140</f>
        <v>1.0017710187420759</v>
      </c>
      <c r="H141" s="157">
        <f>+H140/G140</f>
        <v>1.0715933435858231</v>
      </c>
      <c r="I141" s="158"/>
    </row>
    <row r="142" spans="5:9" ht="15.95" customHeight="1" thickBot="1">
      <c r="E142" s="147" t="s">
        <v>308</v>
      </c>
      <c r="F142" s="162">
        <f>+F140+F138</f>
        <v>1407703.2</v>
      </c>
      <c r="G142" s="162">
        <f>+G140+G138</f>
        <v>1405659.5899999999</v>
      </c>
      <c r="H142" s="162">
        <f>+H140+H138</f>
        <v>1475776.0814999999</v>
      </c>
      <c r="I142" s="196">
        <f>+I140+I138</f>
        <v>-70116.491500000004</v>
      </c>
    </row>
    <row r="143" spans="5:9" ht="15.95" customHeight="1" thickBot="1">
      <c r="E143" s="625" t="s">
        <v>306</v>
      </c>
      <c r="F143" s="626"/>
      <c r="G143" s="149">
        <f>+G142/F142</f>
        <v>0.9985482664243428</v>
      </c>
      <c r="H143" s="149">
        <f>+H142/G142</f>
        <v>1.0498815588061403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-57340.671500000004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43721.85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-11818.821500000005</v>
      </c>
    </row>
  </sheetData>
  <mergeCells count="49">
    <mergeCell ref="E146:H146"/>
    <mergeCell ref="F130:G130"/>
    <mergeCell ref="H130:I130"/>
    <mergeCell ref="F129:G129"/>
    <mergeCell ref="H129:I129"/>
    <mergeCell ref="E144:H144"/>
    <mergeCell ref="F131:G131"/>
    <mergeCell ref="H131:I131"/>
    <mergeCell ref="E143:F143"/>
    <mergeCell ref="E134:I134"/>
    <mergeCell ref="E136:H136"/>
    <mergeCell ref="F126:G126"/>
    <mergeCell ref="H126:I126"/>
    <mergeCell ref="F127:G127"/>
    <mergeCell ref="H127:I127"/>
    <mergeCell ref="F128:G128"/>
    <mergeCell ref="H128:I128"/>
    <mergeCell ref="F122:G122"/>
    <mergeCell ref="H122:I122"/>
    <mergeCell ref="F123:G123"/>
    <mergeCell ref="H123:I123"/>
    <mergeCell ref="F124:G124"/>
    <mergeCell ref="H124:I124"/>
    <mergeCell ref="F125:G125"/>
    <mergeCell ref="H125:I125"/>
    <mergeCell ref="F121:G121"/>
    <mergeCell ref="H121:I121"/>
    <mergeCell ref="E109:I109"/>
    <mergeCell ref="E110:I110"/>
    <mergeCell ref="E113:I113"/>
    <mergeCell ref="E114:I114"/>
    <mergeCell ref="E111:I111"/>
    <mergeCell ref="E119:I119"/>
    <mergeCell ref="F120:G120"/>
    <mergeCell ref="H120:I120"/>
    <mergeCell ref="E116:I116"/>
    <mergeCell ref="E103:I103"/>
    <mergeCell ref="E107:I107"/>
    <mergeCell ref="E108:I108"/>
    <mergeCell ref="A1:C1"/>
    <mergeCell ref="A2:B2"/>
    <mergeCell ref="A3:B3"/>
    <mergeCell ref="E147:H147"/>
    <mergeCell ref="A113:B113"/>
    <mergeCell ref="A114:B114"/>
    <mergeCell ref="E104:I104"/>
    <mergeCell ref="E105:I105"/>
    <mergeCell ref="E112:I112"/>
    <mergeCell ref="E115:I115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8"/>
  <sheetViews>
    <sheetView workbookViewId="0">
      <pane xSplit="2" ySplit="5" topLeftCell="D126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5.7109375" customWidth="1"/>
    <col min="3" max="3" width="17.42578125" customWidth="1"/>
    <col min="4" max="4" width="14.42578125" style="32" customWidth="1"/>
    <col min="5" max="5" width="17.7109375" customWidth="1"/>
    <col min="6" max="8" width="15.7109375" customWidth="1"/>
    <col min="9" max="9" width="12.7109375" customWidth="1"/>
  </cols>
  <sheetData>
    <row r="1" spans="1:4" s="5" customFormat="1" ht="18" customHeight="1">
      <c r="A1" s="656" t="s">
        <v>385</v>
      </c>
      <c r="B1" s="656"/>
      <c r="C1" s="656"/>
      <c r="D1" s="278"/>
    </row>
    <row r="2" spans="1:4" s="24" customFormat="1" ht="15" customHeight="1">
      <c r="A2" s="614" t="s">
        <v>234</v>
      </c>
      <c r="B2" s="614"/>
      <c r="D2" s="431"/>
    </row>
    <row r="3" spans="1:4" s="24" customFormat="1" ht="15" customHeight="1">
      <c r="A3" s="613" t="s">
        <v>372</v>
      </c>
      <c r="B3" s="613"/>
      <c r="D3" s="431"/>
    </row>
    <row r="4" spans="1:4" s="20" customFormat="1" ht="15" customHeight="1">
      <c r="A4" s="265"/>
      <c r="B4" s="267" t="s">
        <v>207</v>
      </c>
      <c r="D4" s="426"/>
    </row>
    <row r="5" spans="1:4" s="3" customFormat="1" ht="60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6.5" customHeight="1">
      <c r="A6" s="206"/>
      <c r="B6" s="263" t="s">
        <v>96</v>
      </c>
      <c r="C6" s="204"/>
      <c r="D6" s="46"/>
    </row>
    <row r="7" spans="1:4" s="41" customFormat="1" ht="18" customHeight="1">
      <c r="A7" s="39">
        <v>1</v>
      </c>
      <c r="B7" s="212" t="s">
        <v>205</v>
      </c>
      <c r="C7" s="165">
        <v>373757.49579999998</v>
      </c>
      <c r="D7" s="46"/>
    </row>
    <row r="8" spans="1:4" s="34" customFormat="1" ht="13.5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49766.803199999995</v>
      </c>
      <c r="D9" s="98"/>
    </row>
    <row r="10" spans="1:4" s="16" customFormat="1" ht="15.95" hidden="1" customHeight="1">
      <c r="A10" s="95" t="s">
        <v>95</v>
      </c>
      <c r="B10" s="216" t="s">
        <v>155</v>
      </c>
      <c r="C10" s="88">
        <v>36192.375200000002</v>
      </c>
      <c r="D10" s="359"/>
    </row>
    <row r="11" spans="1:4" s="16" customFormat="1" ht="15.95" hidden="1" customHeight="1">
      <c r="A11" s="95" t="s">
        <v>21</v>
      </c>
      <c r="B11" s="218" t="s">
        <v>153</v>
      </c>
      <c r="C11" s="88">
        <v>10378.52</v>
      </c>
      <c r="D11" s="359"/>
    </row>
    <row r="12" spans="1:4" s="16" customFormat="1" ht="15.95" hidden="1" customHeight="1">
      <c r="A12" s="95" t="s">
        <v>22</v>
      </c>
      <c r="B12" s="216" t="s">
        <v>18</v>
      </c>
      <c r="C12" s="88">
        <v>2254.3200000000002</v>
      </c>
      <c r="D12" s="359"/>
    </row>
    <row r="13" spans="1:4" s="16" customFormat="1" ht="15.95" hidden="1" customHeight="1">
      <c r="A13" s="95" t="s">
        <v>23</v>
      </c>
      <c r="B13" s="216" t="s">
        <v>19</v>
      </c>
      <c r="C13" s="88">
        <v>32.328000000000003</v>
      </c>
      <c r="D13" s="359"/>
    </row>
    <row r="14" spans="1:4" s="16" customFormat="1" ht="15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5.95" hidden="1" customHeight="1">
      <c r="A15" s="95" t="s">
        <v>25</v>
      </c>
      <c r="B15" s="216" t="s">
        <v>93</v>
      </c>
      <c r="C15" s="88">
        <v>145.19999999999999</v>
      </c>
      <c r="D15" s="359"/>
    </row>
    <row r="16" spans="1:4" s="16" customFormat="1" ht="15.95" hidden="1" customHeight="1">
      <c r="A16" s="95" t="s">
        <v>26</v>
      </c>
      <c r="B16" s="216" t="s">
        <v>103</v>
      </c>
      <c r="C16" s="88">
        <v>764.06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78017.415999999997</v>
      </c>
      <c r="D17" s="98"/>
    </row>
    <row r="18" spans="1:4" s="16" customFormat="1" ht="15.95" hidden="1" customHeight="1">
      <c r="A18" s="95" t="s">
        <v>28</v>
      </c>
      <c r="B18" s="216" t="s">
        <v>29</v>
      </c>
      <c r="C18" s="88">
        <v>76975.395999999993</v>
      </c>
      <c r="D18" s="88"/>
    </row>
    <row r="19" spans="1:4" s="16" customFormat="1" ht="15.95" hidden="1" customHeight="1">
      <c r="A19" s="95" t="s">
        <v>31</v>
      </c>
      <c r="B19" s="216" t="s">
        <v>104</v>
      </c>
      <c r="C19" s="88">
        <v>105</v>
      </c>
      <c r="D19" s="88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5.95" hidden="1" customHeight="1">
      <c r="A21" s="95" t="s">
        <v>94</v>
      </c>
      <c r="B21" s="214" t="s">
        <v>33</v>
      </c>
      <c r="C21" s="88">
        <v>937.02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63855.291000000012</v>
      </c>
      <c r="D22" s="98"/>
    </row>
    <row r="23" spans="1:4" s="16" customFormat="1" ht="15.95" hidden="1" customHeight="1">
      <c r="A23" s="95" t="s">
        <v>41</v>
      </c>
      <c r="B23" s="216" t="s">
        <v>310</v>
      </c>
      <c r="C23" s="88">
        <v>27161.280000000002</v>
      </c>
      <c r="D23" s="35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5.95" hidden="1" customHeight="1">
      <c r="A26" s="95" t="s">
        <v>44</v>
      </c>
      <c r="B26" s="216" t="s">
        <v>97</v>
      </c>
      <c r="C26" s="88">
        <v>36541.011000000006</v>
      </c>
      <c r="D26" s="359"/>
    </row>
    <row r="27" spans="1:4" s="16" customFormat="1" ht="15.95" hidden="1" customHeight="1">
      <c r="A27" s="95" t="s">
        <v>45</v>
      </c>
      <c r="B27" s="216" t="s">
        <v>103</v>
      </c>
      <c r="C27" s="88">
        <v>153</v>
      </c>
      <c r="D27" s="359"/>
    </row>
    <row r="28" spans="1:4" s="33" customFormat="1" ht="15.95" customHeight="1">
      <c r="A28" s="94" t="s">
        <v>46</v>
      </c>
      <c r="B28" s="274" t="s">
        <v>91</v>
      </c>
      <c r="C28" s="98">
        <v>82269.421199999982</v>
      </c>
      <c r="D28" s="98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95" customHeight="1">
      <c r="A31" s="94" t="s">
        <v>50</v>
      </c>
      <c r="B31" s="214" t="s">
        <v>49</v>
      </c>
      <c r="C31" s="282">
        <v>83151.818399999989</v>
      </c>
      <c r="D31" s="98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5.95" customHeight="1">
      <c r="A33" s="95" t="s">
        <v>52</v>
      </c>
      <c r="B33" s="274" t="s">
        <v>353</v>
      </c>
      <c r="C33" s="88">
        <v>6678.6984000000011</v>
      </c>
      <c r="D33" s="88"/>
    </row>
    <row r="34" spans="1:4" s="35" customFormat="1" ht="15.95" customHeight="1">
      <c r="A34" s="95" t="s">
        <v>53</v>
      </c>
      <c r="B34" s="214" t="s">
        <v>36</v>
      </c>
      <c r="C34" s="88">
        <v>76473.119999999995</v>
      </c>
      <c r="D34" s="88"/>
    </row>
    <row r="35" spans="1:4" s="34" customFormat="1" ht="15.95" hidden="1" customHeight="1">
      <c r="A35" s="37" t="s">
        <v>55</v>
      </c>
      <c r="B35" s="220" t="s">
        <v>203</v>
      </c>
      <c r="C35" s="67">
        <v>6001.4</v>
      </c>
      <c r="D35" s="419"/>
    </row>
    <row r="36" spans="1:4" s="34" customFormat="1" ht="15.95" hidden="1" customHeight="1">
      <c r="A36" s="37" t="s">
        <v>56</v>
      </c>
      <c r="B36" s="221" t="s">
        <v>81</v>
      </c>
      <c r="C36" s="67">
        <v>0</v>
      </c>
      <c r="D36" s="419"/>
    </row>
    <row r="37" spans="1:4" s="34" customFormat="1" ht="15.95" hidden="1" customHeight="1">
      <c r="A37" s="37" t="s">
        <v>58</v>
      </c>
      <c r="B37" s="221" t="s">
        <v>82</v>
      </c>
      <c r="C37" s="67">
        <v>63951.719999999994</v>
      </c>
      <c r="D37" s="419"/>
    </row>
    <row r="38" spans="1:4" s="34" customFormat="1" ht="15.95" hidden="1" customHeight="1">
      <c r="A38" s="37" t="s">
        <v>60</v>
      </c>
      <c r="B38" s="222" t="s">
        <v>83</v>
      </c>
      <c r="C38" s="67">
        <v>6520</v>
      </c>
      <c r="D38" s="419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16696.746000000003</v>
      </c>
      <c r="D40" s="420"/>
    </row>
    <row r="41" spans="1:4" s="41" customFormat="1" ht="21" customHeight="1">
      <c r="A41" s="39" t="s">
        <v>34</v>
      </c>
      <c r="B41" s="212" t="s">
        <v>98</v>
      </c>
      <c r="C41" s="46">
        <v>50299.93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2407.46</v>
      </c>
      <c r="D42" s="98"/>
    </row>
    <row r="43" spans="1:4" s="52" customFormat="1" ht="15.95" hidden="1" customHeight="1">
      <c r="A43" s="95" t="s">
        <v>146</v>
      </c>
      <c r="B43" s="216" t="s">
        <v>18</v>
      </c>
      <c r="C43" s="88">
        <v>530.34999999999991</v>
      </c>
      <c r="D43" s="48"/>
    </row>
    <row r="44" spans="1:4" s="52" customFormat="1" ht="15.95" hidden="1" customHeight="1">
      <c r="A44" s="95" t="s">
        <v>147</v>
      </c>
      <c r="B44" s="218" t="s">
        <v>153</v>
      </c>
      <c r="C44" s="88">
        <v>0</v>
      </c>
      <c r="D44" s="48"/>
    </row>
    <row r="45" spans="1:4" s="52" customFormat="1" ht="15.95" hidden="1" customHeight="1">
      <c r="A45" s="95" t="s">
        <v>148</v>
      </c>
      <c r="B45" s="216" t="s">
        <v>39</v>
      </c>
      <c r="C45" s="88">
        <v>0</v>
      </c>
      <c r="D45" s="48"/>
    </row>
    <row r="46" spans="1:4" s="52" customFormat="1" ht="15.95" hidden="1" customHeight="1">
      <c r="A46" s="95" t="s">
        <v>149</v>
      </c>
      <c r="B46" s="216" t="s">
        <v>19</v>
      </c>
      <c r="C46" s="88">
        <v>1265.9099999999999</v>
      </c>
      <c r="D46" s="48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48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48"/>
    </row>
    <row r="49" spans="1:4" s="52" customFormat="1" ht="15.95" hidden="1" customHeight="1">
      <c r="A49" s="95" t="s">
        <v>152</v>
      </c>
      <c r="B49" s="216" t="s">
        <v>103</v>
      </c>
      <c r="C49" s="88">
        <v>611.20000000000005</v>
      </c>
      <c r="D49" s="48"/>
    </row>
    <row r="50" spans="1:4" s="33" customFormat="1" ht="15.95" customHeight="1">
      <c r="A50" s="94" t="s">
        <v>38</v>
      </c>
      <c r="B50" s="214" t="s">
        <v>54</v>
      </c>
      <c r="C50" s="98">
        <v>39004.22</v>
      </c>
      <c r="D50" s="47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5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5.95" customHeight="1">
      <c r="A53" s="95" t="s">
        <v>63</v>
      </c>
      <c r="B53" s="214" t="s">
        <v>36</v>
      </c>
      <c r="C53" s="88">
        <v>39004.22</v>
      </c>
      <c r="D53" s="88"/>
    </row>
    <row r="54" spans="1:4" s="36" customFormat="1" ht="15.95" hidden="1" customHeight="1">
      <c r="A54" s="232" t="s">
        <v>64</v>
      </c>
      <c r="B54" s="220" t="s">
        <v>203</v>
      </c>
      <c r="C54" s="67">
        <v>36592.68</v>
      </c>
      <c r="D54" s="432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432"/>
    </row>
    <row r="56" spans="1:4" s="36" customFormat="1" ht="15.95" hidden="1" customHeight="1">
      <c r="A56" s="232" t="s">
        <v>66</v>
      </c>
      <c r="B56" s="221" t="s">
        <v>82</v>
      </c>
      <c r="C56" s="67">
        <v>2050.46</v>
      </c>
      <c r="D56" s="432"/>
    </row>
    <row r="57" spans="1:4" s="36" customFormat="1" ht="15.95" hidden="1" customHeight="1">
      <c r="A57" s="232" t="s">
        <v>67</v>
      </c>
      <c r="B57" s="222" t="s">
        <v>83</v>
      </c>
      <c r="C57" s="67">
        <v>361.08</v>
      </c>
      <c r="D57" s="432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32"/>
    </row>
    <row r="59" spans="1:4" s="33" customFormat="1" ht="15.95" customHeight="1">
      <c r="A59" s="94" t="s">
        <v>352</v>
      </c>
      <c r="B59" s="214" t="s">
        <v>69</v>
      </c>
      <c r="C59" s="98">
        <v>8888.25</v>
      </c>
      <c r="D59" s="433"/>
    </row>
    <row r="60" spans="1:4" s="41" customFormat="1" ht="15.75" customHeight="1">
      <c r="A60" s="39" t="s">
        <v>354</v>
      </c>
      <c r="B60" s="212" t="s">
        <v>377</v>
      </c>
      <c r="C60" s="46">
        <v>62233.326000000008</v>
      </c>
      <c r="D60" s="98"/>
    </row>
    <row r="61" spans="1:4" s="41" customFormat="1" ht="24.75" customHeight="1">
      <c r="A61" s="39" t="s">
        <v>358</v>
      </c>
      <c r="B61" s="212" t="s">
        <v>371</v>
      </c>
      <c r="C61" s="46">
        <v>31875.606000000003</v>
      </c>
      <c r="D61" s="98"/>
    </row>
    <row r="62" spans="1:4" s="42" customFormat="1" ht="12">
      <c r="A62" s="51" t="s">
        <v>361</v>
      </c>
      <c r="B62" s="79" t="s">
        <v>279</v>
      </c>
      <c r="C62" s="46">
        <v>467866.4278</v>
      </c>
      <c r="D62" s="434"/>
    </row>
    <row r="63" spans="1:4" s="42" customFormat="1" ht="12">
      <c r="A63" s="51" t="s">
        <v>362</v>
      </c>
      <c r="B63" s="79" t="s">
        <v>99</v>
      </c>
      <c r="C63" s="46">
        <v>50299.93</v>
      </c>
      <c r="D63" s="386"/>
    </row>
    <row r="64" spans="1:4" s="42" customFormat="1" ht="17.25" customHeight="1" thickBot="1">
      <c r="A64" s="43" t="s">
        <v>364</v>
      </c>
      <c r="B64" s="347" t="s">
        <v>235</v>
      </c>
      <c r="C64" s="92"/>
      <c r="D64" s="435"/>
    </row>
    <row r="65" spans="1:4" s="42" customFormat="1" ht="24.95" customHeight="1">
      <c r="A65" s="51" t="s">
        <v>365</v>
      </c>
      <c r="B65" s="227" t="s">
        <v>218</v>
      </c>
      <c r="C65" s="257">
        <v>518166.3578</v>
      </c>
      <c r="D65" s="46"/>
    </row>
    <row r="66" spans="1:4" s="42" customFormat="1" ht="21.75" customHeight="1">
      <c r="A66" s="43" t="s">
        <v>366</v>
      </c>
      <c r="B66" s="229" t="s">
        <v>72</v>
      </c>
      <c r="C66" s="173">
        <v>-2867</v>
      </c>
      <c r="D66" s="385"/>
    </row>
    <row r="67" spans="1:4" s="41" customFormat="1" ht="24.75" customHeight="1">
      <c r="A67" s="43" t="s">
        <v>367</v>
      </c>
      <c r="B67" s="229" t="s">
        <v>71</v>
      </c>
      <c r="C67" s="87">
        <v>490780.69479999994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390802</v>
      </c>
      <c r="D68" s="367" t="e">
        <f>+#REF!*#REF!*6+#REF!*#REF!*6</f>
        <v>#REF!</v>
      </c>
    </row>
    <row r="69" spans="1:4" s="54" customFormat="1" ht="14.25" hidden="1" customHeight="1">
      <c r="A69" s="96" t="s">
        <v>87</v>
      </c>
      <c r="B69" s="44" t="s">
        <v>90</v>
      </c>
      <c r="C69" s="88">
        <v>99978.694799999968</v>
      </c>
      <c r="D69" s="367" t="e">
        <f>+#REF!*#REF!*6+#REF!*#REF!*6</f>
        <v>#REF!</v>
      </c>
    </row>
    <row r="70" spans="1:4" s="41" customFormat="1" ht="24.75" customHeight="1" thickBot="1">
      <c r="A70" s="43" t="s">
        <v>368</v>
      </c>
      <c r="B70" s="229" t="s">
        <v>74</v>
      </c>
      <c r="C70" s="87">
        <v>480391.11479999998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9">
        <v>388506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88">
        <v>91885.114799999967</v>
      </c>
      <c r="D72" s="423"/>
    </row>
    <row r="73" spans="1:4" s="42" customFormat="1" ht="25.5" customHeight="1" thickBot="1">
      <c r="A73" s="39" t="s">
        <v>369</v>
      </c>
      <c r="B73" s="230" t="s">
        <v>350</v>
      </c>
      <c r="C73" s="169">
        <v>-40642.243000000017</v>
      </c>
      <c r="D73" s="385"/>
    </row>
    <row r="74" spans="1:4" s="8" customFormat="1" ht="16.5" customHeight="1">
      <c r="A74" s="206"/>
      <c r="B74" s="207" t="s">
        <v>370</v>
      </c>
      <c r="C74" s="238"/>
      <c r="D74" s="436"/>
    </row>
    <row r="75" spans="1:4" s="8" customFormat="1" ht="16.5" customHeight="1">
      <c r="A75" s="103"/>
      <c r="B75" s="104" t="s">
        <v>349</v>
      </c>
      <c r="C75" s="31">
        <v>796543</v>
      </c>
      <c r="D75" s="424"/>
    </row>
    <row r="76" spans="1:4" s="10" customFormat="1" ht="12" customHeight="1">
      <c r="A76" s="28"/>
      <c r="B76" s="6" t="s">
        <v>378</v>
      </c>
      <c r="C76" s="283">
        <v>451958</v>
      </c>
      <c r="D76" s="358"/>
    </row>
    <row r="77" spans="1:4" s="10" customFormat="1" ht="12" customHeight="1">
      <c r="A77" s="28"/>
      <c r="B77" s="6" t="s">
        <v>379</v>
      </c>
      <c r="C77" s="283">
        <v>59631</v>
      </c>
      <c r="D77" s="358">
        <v>-5886</v>
      </c>
    </row>
    <row r="78" spans="1:4" s="10" customFormat="1" ht="12" customHeight="1">
      <c r="A78" s="28"/>
      <c r="B78" s="6" t="s">
        <v>380</v>
      </c>
      <c r="C78" s="283">
        <v>203678</v>
      </c>
      <c r="D78" s="358">
        <v>-25857</v>
      </c>
    </row>
    <row r="79" spans="1:4" s="10" customFormat="1" ht="12" customHeight="1">
      <c r="A79" s="28"/>
      <c r="B79" s="6" t="s">
        <v>280</v>
      </c>
      <c r="C79" s="283">
        <v>-1528</v>
      </c>
      <c r="D79" s="358"/>
    </row>
    <row r="80" spans="1:4" s="10" customFormat="1" ht="12" customHeight="1">
      <c r="A80" s="28"/>
      <c r="B80" s="6" t="s">
        <v>381</v>
      </c>
      <c r="C80" s="283">
        <v>82804</v>
      </c>
      <c r="D80" s="358">
        <v>-10814</v>
      </c>
    </row>
    <row r="81" spans="1:5" s="49" customFormat="1" ht="13.5" customHeight="1">
      <c r="A81" s="56"/>
      <c r="B81" s="154" t="s">
        <v>281</v>
      </c>
      <c r="C81" s="46">
        <v>1287323.6947999999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2" customHeight="1">
      <c r="A83" s="105"/>
      <c r="B83" s="104" t="s">
        <v>351</v>
      </c>
      <c r="C83" s="31">
        <v>791926</v>
      </c>
      <c r="D83" s="369"/>
    </row>
    <row r="84" spans="1:5" s="10" customFormat="1" ht="12" hidden="1" customHeight="1">
      <c r="A84" s="28"/>
      <c r="B84" s="6" t="s">
        <v>378</v>
      </c>
      <c r="C84" s="283">
        <v>449268</v>
      </c>
      <c r="D84" s="358"/>
    </row>
    <row r="85" spans="1:5" s="10" customFormat="1" ht="12" hidden="1" customHeight="1">
      <c r="A85" s="28"/>
      <c r="B85" s="6" t="s">
        <v>379</v>
      </c>
      <c r="C85" s="283">
        <v>58956</v>
      </c>
      <c r="D85" s="358"/>
    </row>
    <row r="86" spans="1:5" s="10" customFormat="1" ht="12" hidden="1" customHeight="1">
      <c r="A86" s="28"/>
      <c r="B86" s="6" t="s">
        <v>380</v>
      </c>
      <c r="C86" s="283">
        <v>202695</v>
      </c>
      <c r="D86" s="358"/>
    </row>
    <row r="87" spans="1:5" s="10" customFormat="1" ht="12" hidden="1" customHeight="1">
      <c r="A87" s="28"/>
      <c r="B87" s="6" t="s">
        <v>280</v>
      </c>
      <c r="C87" s="283">
        <v>-1594</v>
      </c>
      <c r="D87" s="358"/>
    </row>
    <row r="88" spans="1:5" s="10" customFormat="1" ht="12" hidden="1" customHeight="1">
      <c r="A88" s="28"/>
      <c r="B88" s="6" t="s">
        <v>381</v>
      </c>
      <c r="C88" s="283">
        <v>82601</v>
      </c>
      <c r="D88" s="358"/>
    </row>
    <row r="89" spans="1:5" s="49" customFormat="1" ht="18" customHeight="1">
      <c r="A89" s="56"/>
      <c r="B89" s="154" t="s">
        <v>282</v>
      </c>
      <c r="C89" s="46">
        <v>1272317.1148000001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0.98834280759329041</v>
      </c>
      <c r="D90" s="358"/>
    </row>
    <row r="91" spans="1:5" s="9" customFormat="1" ht="15.75" customHeight="1">
      <c r="A91" s="12"/>
      <c r="B91" s="154" t="s">
        <v>73</v>
      </c>
      <c r="C91" s="75">
        <v>15006.579999999958</v>
      </c>
      <c r="D91" s="425"/>
    </row>
    <row r="92" spans="1:5" s="10" customFormat="1" ht="15.95" customHeight="1">
      <c r="A92" s="28"/>
      <c r="B92" s="226" t="s">
        <v>272</v>
      </c>
      <c r="C92" s="86">
        <v>4617</v>
      </c>
      <c r="D92" s="358"/>
    </row>
    <row r="93" spans="1:5" s="10" customFormat="1" ht="15.95" customHeight="1">
      <c r="A93" s="28"/>
      <c r="B93" s="226" t="s">
        <v>271</v>
      </c>
      <c r="C93" s="87">
        <v>10389.579999999958</v>
      </c>
      <c r="D93" s="358"/>
    </row>
    <row r="94" spans="1:5" s="10" customFormat="1" ht="15.95" customHeight="1">
      <c r="A94" s="284"/>
      <c r="B94" s="285" t="s">
        <v>213</v>
      </c>
      <c r="C94" s="350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hidden="1" customHeight="1">
      <c r="A96" s="28"/>
      <c r="B96" s="14" t="s">
        <v>208</v>
      </c>
      <c r="C96" s="283">
        <v>281</v>
      </c>
      <c r="D96" s="260"/>
    </row>
    <row r="97" spans="1:9" s="10" customFormat="1" ht="15.95" hidden="1" customHeight="1">
      <c r="A97" s="28"/>
      <c r="B97" s="14" t="s">
        <v>209</v>
      </c>
      <c r="C97" s="283">
        <v>5098</v>
      </c>
      <c r="D97" s="260"/>
    </row>
    <row r="98" spans="1:9" s="10" customFormat="1" ht="15.95" customHeight="1">
      <c r="A98" s="28"/>
      <c r="B98" s="171" t="s">
        <v>212</v>
      </c>
      <c r="C98" s="46">
        <v>5379</v>
      </c>
      <c r="D98" s="260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hidden="1" customHeight="1">
      <c r="A100" s="28"/>
      <c r="B100" s="14" t="s">
        <v>208</v>
      </c>
      <c r="C100" s="283">
        <v>-22</v>
      </c>
      <c r="D100" s="260"/>
    </row>
    <row r="101" spans="1:9" s="10" customFormat="1" ht="15.95" hidden="1" customHeight="1">
      <c r="A101" s="28"/>
      <c r="B101" s="14" t="s">
        <v>209</v>
      </c>
      <c r="C101" s="283">
        <v>4159</v>
      </c>
      <c r="D101" s="260"/>
    </row>
    <row r="102" spans="1:9" s="10" customFormat="1" ht="15.95" customHeight="1">
      <c r="A102" s="28"/>
      <c r="B102" s="171" t="s">
        <v>212</v>
      </c>
      <c r="C102" s="46">
        <v>4137</v>
      </c>
      <c r="D102" s="260"/>
    </row>
    <row r="103" spans="1:9" s="7" customFormat="1" ht="15.95" customHeight="1">
      <c r="A103" s="197"/>
      <c r="B103" s="132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6.1" customHeight="1">
      <c r="A104" s="139"/>
      <c r="B104" s="198"/>
      <c r="C104" s="109"/>
      <c r="D104" s="240"/>
      <c r="E104" s="635" t="str">
        <f>+A2</f>
        <v>Кирова ул, д.18</v>
      </c>
      <c r="F104" s="635"/>
      <c r="G104" s="635"/>
      <c r="H104" s="635"/>
      <c r="I104" s="635"/>
    </row>
    <row r="105" spans="1:9" s="68" customFormat="1" ht="14.25" customHeight="1">
      <c r="A105" s="70"/>
      <c r="B105" s="106"/>
      <c r="C105" s="111"/>
      <c r="D105" s="241"/>
      <c r="E105" s="611" t="s">
        <v>79</v>
      </c>
      <c r="F105" s="612"/>
      <c r="G105" s="612"/>
      <c r="H105" s="612"/>
      <c r="I105" s="612"/>
    </row>
    <row r="106" spans="1:9" s="68" customFormat="1" ht="9.9499999999999993" customHeight="1" thickBot="1">
      <c r="A106" s="70"/>
      <c r="B106" s="106"/>
      <c r="C106" s="111"/>
      <c r="D106" s="241"/>
      <c r="E106" s="155"/>
      <c r="F106" s="89"/>
      <c r="G106" s="89"/>
      <c r="H106" s="89"/>
      <c r="I106" s="89"/>
    </row>
    <row r="107" spans="1:9" s="68" customFormat="1" ht="12.95" customHeight="1">
      <c r="A107" s="70"/>
      <c r="B107" s="106"/>
      <c r="C107" s="111"/>
      <c r="D107" s="241"/>
      <c r="E107" s="601" t="s">
        <v>324</v>
      </c>
      <c r="F107" s="602"/>
      <c r="G107" s="602"/>
      <c r="H107" s="602"/>
      <c r="I107" s="603"/>
    </row>
    <row r="108" spans="1:9" s="68" customFormat="1" ht="12.95" customHeight="1">
      <c r="A108" s="141"/>
      <c r="B108" s="106"/>
      <c r="C108" s="111"/>
      <c r="D108" s="241"/>
      <c r="E108" s="604" t="s">
        <v>325</v>
      </c>
      <c r="F108" s="605"/>
      <c r="G108" s="605"/>
      <c r="H108" s="605"/>
      <c r="I108" s="606"/>
    </row>
    <row r="109" spans="1:9" s="68" customFormat="1" ht="12.95" customHeight="1">
      <c r="A109" s="141"/>
      <c r="B109" s="106"/>
      <c r="C109" s="111"/>
      <c r="D109" s="241"/>
      <c r="E109" s="604" t="s">
        <v>326</v>
      </c>
      <c r="F109" s="605"/>
      <c r="G109" s="605"/>
      <c r="H109" s="605"/>
      <c r="I109" s="606"/>
    </row>
    <row r="110" spans="1:9" s="68" customFormat="1" ht="12.95" customHeight="1">
      <c r="A110" s="141"/>
      <c r="B110" s="70"/>
      <c r="C110" s="111"/>
      <c r="D110" s="241"/>
      <c r="E110" s="604" t="s">
        <v>226</v>
      </c>
      <c r="F110" s="605"/>
      <c r="G110" s="605"/>
      <c r="H110" s="605"/>
      <c r="I110" s="606"/>
    </row>
    <row r="111" spans="1:9" s="41" customFormat="1" ht="12.95" customHeight="1">
      <c r="A111" s="247"/>
      <c r="B111" s="132"/>
      <c r="C111" s="115"/>
      <c r="D111" s="273"/>
      <c r="E111" s="604" t="s">
        <v>227</v>
      </c>
      <c r="F111" s="605"/>
      <c r="G111" s="605"/>
      <c r="H111" s="605"/>
      <c r="I111" s="606"/>
    </row>
    <row r="112" spans="1:9" ht="12.95" customHeight="1">
      <c r="A112" s="201"/>
      <c r="B112" s="2"/>
      <c r="C112" s="116"/>
      <c r="D112" s="116"/>
      <c r="E112" s="604" t="s">
        <v>228</v>
      </c>
      <c r="F112" s="605"/>
      <c r="G112" s="605"/>
      <c r="H112" s="605"/>
      <c r="I112" s="606"/>
    </row>
    <row r="113" spans="1:9" s="7" customFormat="1" ht="12.95" customHeight="1">
      <c r="A113" s="640"/>
      <c r="B113" s="640"/>
      <c r="C113" s="85"/>
      <c r="D113" s="251"/>
      <c r="E113" s="604" t="s">
        <v>327</v>
      </c>
      <c r="F113" s="605"/>
      <c r="G113" s="605"/>
      <c r="H113" s="605"/>
      <c r="I113" s="606"/>
    </row>
    <row r="114" spans="1:9" s="7" customFormat="1" ht="12.95" customHeight="1">
      <c r="A114" s="631"/>
      <c r="B114" s="631"/>
      <c r="C114" s="85"/>
      <c r="D114" s="251"/>
      <c r="E114" s="604" t="s">
        <v>229</v>
      </c>
      <c r="F114" s="605"/>
      <c r="G114" s="605"/>
      <c r="H114" s="605"/>
      <c r="I114" s="606"/>
    </row>
    <row r="115" spans="1:9" ht="12.95" customHeight="1">
      <c r="E115" s="604" t="s">
        <v>230</v>
      </c>
      <c r="F115" s="605"/>
      <c r="G115" s="605"/>
      <c r="H115" s="605"/>
      <c r="I115" s="606"/>
    </row>
    <row r="116" spans="1:9" ht="12.95" customHeight="1" thickBot="1">
      <c r="E116" s="607" t="s">
        <v>373</v>
      </c>
      <c r="F116" s="608"/>
      <c r="G116" s="608"/>
      <c r="H116" s="608"/>
      <c r="I116" s="609"/>
    </row>
    <row r="117" spans="1:9" ht="12.95" customHeight="1">
      <c r="E117" s="26"/>
      <c r="F117" s="26"/>
      <c r="G117" s="26"/>
    </row>
    <row r="118" spans="1:9" ht="12.95" customHeight="1" thickBot="1"/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7.95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2.95" customHeight="1" thickTop="1">
      <c r="E121" s="76" t="s">
        <v>328</v>
      </c>
      <c r="F121" s="632"/>
      <c r="G121" s="654"/>
      <c r="H121" s="655">
        <v>8093.58</v>
      </c>
      <c r="I121" s="644"/>
    </row>
    <row r="122" spans="1:9" ht="12.95" customHeight="1">
      <c r="E122" s="76"/>
      <c r="F122" s="629"/>
      <c r="G122" s="653"/>
      <c r="H122" s="659"/>
      <c r="I122" s="639"/>
    </row>
    <row r="123" spans="1:9" ht="12.95" customHeight="1">
      <c r="E123" s="76"/>
      <c r="F123" s="629"/>
      <c r="G123" s="653"/>
      <c r="H123" s="659"/>
      <c r="I123" s="639"/>
    </row>
    <row r="124" spans="1:9" ht="12.95" customHeight="1">
      <c r="E124" s="235"/>
      <c r="F124" s="629"/>
      <c r="G124" s="653"/>
      <c r="H124" s="659"/>
      <c r="I124" s="639"/>
    </row>
    <row r="125" spans="1:9" ht="12.95" customHeight="1">
      <c r="E125" s="235"/>
      <c r="F125" s="629"/>
      <c r="G125" s="653"/>
      <c r="H125" s="659"/>
      <c r="I125" s="639"/>
    </row>
    <row r="126" spans="1:9" ht="12.95" customHeight="1">
      <c r="E126" s="194"/>
      <c r="F126" s="657"/>
      <c r="G126" s="658"/>
      <c r="H126" s="641"/>
      <c r="I126" s="642"/>
    </row>
    <row r="127" spans="1:9" ht="12.95" customHeight="1">
      <c r="E127" s="194"/>
      <c r="F127" s="579"/>
      <c r="G127" s="580"/>
      <c r="H127" s="641"/>
      <c r="I127" s="642"/>
    </row>
    <row r="128" spans="1:9" ht="12.95" customHeight="1">
      <c r="E128" s="194"/>
      <c r="F128" s="579"/>
      <c r="G128" s="580"/>
      <c r="H128" s="641"/>
      <c r="I128" s="642"/>
    </row>
    <row r="129" spans="5:9" ht="12.95" customHeight="1">
      <c r="E129" s="72"/>
      <c r="F129" s="581"/>
      <c r="G129" s="582"/>
      <c r="H129" s="641"/>
      <c r="I129" s="642"/>
    </row>
    <row r="130" spans="5:9" ht="12.95" customHeight="1" thickBot="1">
      <c r="E130" s="195"/>
      <c r="F130" s="592"/>
      <c r="G130" s="593"/>
      <c r="H130" s="645"/>
      <c r="I130" s="646"/>
    </row>
    <row r="131" spans="5:9" ht="12.95" customHeight="1" thickBot="1">
      <c r="E131" s="233"/>
      <c r="F131" s="647" t="s">
        <v>383</v>
      </c>
      <c r="G131" s="648"/>
      <c r="H131" s="649">
        <f>SUM(H121:H130)</f>
        <v>8093.58</v>
      </c>
      <c r="I131" s="650"/>
    </row>
    <row r="132" spans="5:9" ht="12.95" customHeight="1"/>
    <row r="133" spans="5:9" ht="12.95" customHeight="1"/>
    <row r="134" spans="5:9" ht="20.100000000000001" customHeight="1">
      <c r="E134" s="585" t="s">
        <v>2</v>
      </c>
      <c r="F134" s="585"/>
      <c r="G134" s="585"/>
      <c r="H134" s="585"/>
      <c r="I134" s="585"/>
    </row>
    <row r="135" spans="5:9" ht="9.75" customHeight="1" thickBot="1">
      <c r="E135" s="93"/>
      <c r="F135" s="84"/>
      <c r="G135" s="84"/>
      <c r="H135" s="84"/>
      <c r="I135" s="84"/>
    </row>
    <row r="136" spans="5:9" ht="20.100000000000001" customHeight="1">
      <c r="E136" s="594" t="s">
        <v>101</v>
      </c>
      <c r="F136" s="595"/>
      <c r="G136" s="595"/>
      <c r="H136" s="596"/>
      <c r="I136" s="163">
        <f>+C66</f>
        <v>-2867</v>
      </c>
    </row>
    <row r="137" spans="5:9" ht="60" customHeight="1" thickBot="1"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5:9" ht="15.95" customHeight="1" thickTop="1">
      <c r="E138" s="123" t="s">
        <v>77</v>
      </c>
      <c r="F138" s="159">
        <f>+C67</f>
        <v>490780.69479999994</v>
      </c>
      <c r="G138" s="159">
        <f>+C70</f>
        <v>480391.11479999998</v>
      </c>
      <c r="H138" s="159">
        <f>+C65</f>
        <v>518166.3578</v>
      </c>
      <c r="I138" s="160">
        <f>+G138-H138</f>
        <v>-37775.243000000017</v>
      </c>
    </row>
    <row r="139" spans="5:9" ht="15.95" customHeight="1">
      <c r="E139" s="188" t="s">
        <v>306</v>
      </c>
      <c r="F139" s="189"/>
      <c r="G139" s="156">
        <f>+G138/F138</f>
        <v>0.97883050390921778</v>
      </c>
      <c r="H139" s="156">
        <f>+H138/F138</f>
        <v>1.0558002042259631</v>
      </c>
      <c r="I139" s="64"/>
    </row>
    <row r="140" spans="5:9" ht="15.95" customHeight="1">
      <c r="E140" s="124" t="s">
        <v>78</v>
      </c>
      <c r="F140" s="161">
        <f>+C75</f>
        <v>796543</v>
      </c>
      <c r="G140" s="161">
        <f>+C83</f>
        <v>791926</v>
      </c>
      <c r="H140" s="161">
        <f>+F140-D76-D77-D78-D80</f>
        <v>839100</v>
      </c>
      <c r="I140" s="160">
        <f>+G140-H140</f>
        <v>-47174</v>
      </c>
    </row>
    <row r="141" spans="5:9" ht="15.95" customHeight="1" thickBot="1">
      <c r="E141" s="190" t="s">
        <v>306</v>
      </c>
      <c r="F141" s="191"/>
      <c r="G141" s="157">
        <f>+G140/F140</f>
        <v>0.99420370275051062</v>
      </c>
      <c r="H141" s="157">
        <f>+H140/G140</f>
        <v>1.0595686970752318</v>
      </c>
      <c r="I141" s="158"/>
    </row>
    <row r="142" spans="5:9" ht="15.95" customHeight="1" thickBot="1">
      <c r="E142" s="147" t="s">
        <v>308</v>
      </c>
      <c r="F142" s="162">
        <f>+F140+F138</f>
        <v>1287323.6947999999</v>
      </c>
      <c r="G142" s="162">
        <f>+G140+G138</f>
        <v>1272317.1148000001</v>
      </c>
      <c r="H142" s="162">
        <f>+H140+H138</f>
        <v>1357266.3577999999</v>
      </c>
      <c r="I142" s="196">
        <f>+I140+I138</f>
        <v>-84949.243000000017</v>
      </c>
    </row>
    <row r="143" spans="5:9" ht="15.95" customHeight="1" thickBot="1">
      <c r="E143" s="625" t="s">
        <v>306</v>
      </c>
      <c r="F143" s="626"/>
      <c r="G143" s="149">
        <f>+G142/F142</f>
        <v>0.98834280759329041</v>
      </c>
      <c r="H143" s="149">
        <f>+H142/G142</f>
        <v>1.0667673506957054</v>
      </c>
      <c r="I143" s="148"/>
    </row>
    <row r="144" spans="5:9" ht="20.100000000000001" customHeight="1" thickBot="1">
      <c r="E144" s="622" t="s">
        <v>1</v>
      </c>
      <c r="F144" s="623"/>
      <c r="G144" s="623"/>
      <c r="H144" s="624"/>
      <c r="I144" s="164">
        <f>+I136+I142</f>
        <v>-87816.243000000017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660" t="s">
        <v>157</v>
      </c>
      <c r="F146" s="661"/>
      <c r="G146" s="661"/>
      <c r="H146" s="662"/>
      <c r="I146" s="320">
        <v>89319.37</v>
      </c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3303.1269999999786</v>
      </c>
    </row>
  </sheetData>
  <mergeCells count="49">
    <mergeCell ref="F130:G130"/>
    <mergeCell ref="H130:I130"/>
    <mergeCell ref="F131:G131"/>
    <mergeCell ref="H131:I131"/>
    <mergeCell ref="E146:H146"/>
    <mergeCell ref="E134:I134"/>
    <mergeCell ref="E143:F143"/>
    <mergeCell ref="E136:H136"/>
    <mergeCell ref="E144:H144"/>
    <mergeCell ref="F128:G128"/>
    <mergeCell ref="H128:I128"/>
    <mergeCell ref="F125:G125"/>
    <mergeCell ref="H125:I125"/>
    <mergeCell ref="F126:G126"/>
    <mergeCell ref="H126:I126"/>
    <mergeCell ref="F129:G129"/>
    <mergeCell ref="H129:I129"/>
    <mergeCell ref="F122:G122"/>
    <mergeCell ref="H122:I122"/>
    <mergeCell ref="F123:G123"/>
    <mergeCell ref="H123:I123"/>
    <mergeCell ref="F124:G124"/>
    <mergeCell ref="H124:I124"/>
    <mergeCell ref="F127:G127"/>
    <mergeCell ref="H127:I127"/>
    <mergeCell ref="E116:I116"/>
    <mergeCell ref="E119:I119"/>
    <mergeCell ref="F121:G121"/>
    <mergeCell ref="H121:I121"/>
    <mergeCell ref="F120:G120"/>
    <mergeCell ref="H120:I120"/>
    <mergeCell ref="E110:I110"/>
    <mergeCell ref="E114:I114"/>
    <mergeCell ref="A113:B113"/>
    <mergeCell ref="E115:I115"/>
    <mergeCell ref="E105:I105"/>
    <mergeCell ref="E107:I107"/>
    <mergeCell ref="E108:I108"/>
    <mergeCell ref="E109:I109"/>
    <mergeCell ref="E147:H147"/>
    <mergeCell ref="A1:C1"/>
    <mergeCell ref="A2:B2"/>
    <mergeCell ref="A3:B3"/>
    <mergeCell ref="E111:I111"/>
    <mergeCell ref="E103:I103"/>
    <mergeCell ref="E104:I104"/>
    <mergeCell ref="E112:I112"/>
    <mergeCell ref="E113:I113"/>
    <mergeCell ref="A114:B114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Normal="130" workbookViewId="0">
      <pane xSplit="2" ySplit="5" topLeftCell="D126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customWidth="1"/>
    <col min="2" max="2" width="65.7109375" customWidth="1"/>
    <col min="3" max="3" width="15.7109375" customWidth="1"/>
    <col min="4" max="4" width="16.5703125" style="32" customWidth="1"/>
    <col min="5" max="5" width="17.28515625" customWidth="1"/>
    <col min="6" max="8" width="16.7109375" customWidth="1"/>
    <col min="9" max="9" width="12.7109375" customWidth="1"/>
  </cols>
  <sheetData>
    <row r="1" spans="1:4" ht="19.5" customHeight="1">
      <c r="A1" s="656" t="s">
        <v>385</v>
      </c>
      <c r="B1" s="656"/>
      <c r="C1" s="656"/>
    </row>
    <row r="2" spans="1:4" s="20" customFormat="1" ht="15" customHeight="1">
      <c r="A2" s="614" t="s">
        <v>236</v>
      </c>
      <c r="B2" s="614"/>
      <c r="D2" s="426"/>
    </row>
    <row r="3" spans="1:4" s="20" customFormat="1" ht="15" customHeight="1">
      <c r="A3" s="613" t="s">
        <v>372</v>
      </c>
      <c r="B3" s="613"/>
      <c r="D3" s="426"/>
    </row>
    <row r="4" spans="1:4" s="20" customFormat="1" ht="15" customHeight="1">
      <c r="A4" s="265"/>
      <c r="B4" s="267" t="s">
        <v>207</v>
      </c>
      <c r="D4" s="426"/>
    </row>
    <row r="5" spans="1:4" s="3" customFormat="1" ht="68.2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4" s="38" customFormat="1" ht="18" customHeight="1">
      <c r="A6" s="206"/>
      <c r="B6" s="263" t="s">
        <v>96</v>
      </c>
      <c r="C6" s="204"/>
      <c r="D6" s="46"/>
    </row>
    <row r="7" spans="1:4" s="41" customFormat="1" ht="18.75" customHeight="1">
      <c r="A7" s="39">
        <v>1</v>
      </c>
      <c r="B7" s="212" t="s">
        <v>205</v>
      </c>
      <c r="C7" s="165">
        <v>345266.36439999996</v>
      </c>
      <c r="D7" s="46"/>
    </row>
    <row r="8" spans="1:4" s="34" customFormat="1" ht="12" customHeight="1">
      <c r="A8" s="37"/>
      <c r="B8" s="14" t="s">
        <v>17</v>
      </c>
      <c r="C8" s="237"/>
      <c r="D8" s="418"/>
    </row>
    <row r="9" spans="1:4" s="33" customFormat="1" ht="24.75" customHeight="1">
      <c r="A9" s="94" t="s">
        <v>16</v>
      </c>
      <c r="B9" s="214" t="s">
        <v>302</v>
      </c>
      <c r="C9" s="98">
        <v>35737.002</v>
      </c>
      <c r="D9" s="98"/>
    </row>
    <row r="10" spans="1:4" s="16" customFormat="1" ht="15.95" hidden="1" customHeight="1">
      <c r="A10" s="95" t="s">
        <v>95</v>
      </c>
      <c r="B10" s="216" t="s">
        <v>155</v>
      </c>
      <c r="C10" s="88">
        <v>27258.002</v>
      </c>
      <c r="D10" s="359"/>
    </row>
    <row r="11" spans="1:4" s="16" customFormat="1" ht="15.95" hidden="1" customHeight="1">
      <c r="A11" s="95" t="s">
        <v>21</v>
      </c>
      <c r="B11" s="218" t="s">
        <v>153</v>
      </c>
      <c r="C11" s="88">
        <v>82.600000000000009</v>
      </c>
      <c r="D11" s="359"/>
    </row>
    <row r="12" spans="1:4" s="16" customFormat="1" ht="15.95" hidden="1" customHeight="1">
      <c r="A12" s="95" t="s">
        <v>22</v>
      </c>
      <c r="B12" s="216" t="s">
        <v>18</v>
      </c>
      <c r="C12" s="88">
        <v>2367.44</v>
      </c>
      <c r="D12" s="359"/>
    </row>
    <row r="13" spans="1:4" s="16" customFormat="1" ht="15.95" hidden="1" customHeight="1">
      <c r="A13" s="95" t="s">
        <v>23</v>
      </c>
      <c r="B13" s="216" t="s">
        <v>19</v>
      </c>
      <c r="C13" s="88">
        <v>5617.89</v>
      </c>
      <c r="D13" s="359"/>
    </row>
    <row r="14" spans="1:4" s="16" customFormat="1" ht="15.95" hidden="1" customHeight="1">
      <c r="A14" s="95" t="s">
        <v>24</v>
      </c>
      <c r="B14" s="216" t="s">
        <v>20</v>
      </c>
      <c r="C14" s="88">
        <v>0</v>
      </c>
      <c r="D14" s="359"/>
    </row>
    <row r="15" spans="1:4" s="16" customFormat="1" ht="15.95" hidden="1" customHeight="1">
      <c r="A15" s="95" t="s">
        <v>25</v>
      </c>
      <c r="B15" s="216" t="s">
        <v>93</v>
      </c>
      <c r="C15" s="88">
        <v>0</v>
      </c>
      <c r="D15" s="359"/>
    </row>
    <row r="16" spans="1:4" s="16" customFormat="1" ht="15.95" hidden="1" customHeight="1">
      <c r="A16" s="95" t="s">
        <v>26</v>
      </c>
      <c r="B16" s="216" t="s">
        <v>103</v>
      </c>
      <c r="C16" s="88">
        <v>411.07</v>
      </c>
      <c r="D16" s="359"/>
    </row>
    <row r="17" spans="1:4" s="33" customFormat="1" ht="15.95" customHeight="1">
      <c r="A17" s="94" t="s">
        <v>27</v>
      </c>
      <c r="B17" s="214" t="s">
        <v>375</v>
      </c>
      <c r="C17" s="98">
        <v>74848.14999999998</v>
      </c>
      <c r="D17" s="98"/>
    </row>
    <row r="18" spans="1:4" s="16" customFormat="1" ht="15.95" hidden="1" customHeight="1">
      <c r="A18" s="95" t="s">
        <v>28</v>
      </c>
      <c r="B18" s="216" t="s">
        <v>29</v>
      </c>
      <c r="C18" s="88">
        <v>74574.14999999998</v>
      </c>
      <c r="D18" s="88"/>
    </row>
    <row r="19" spans="1:4" s="16" customFormat="1" ht="15.95" hidden="1" customHeight="1">
      <c r="A19" s="95" t="s">
        <v>31</v>
      </c>
      <c r="B19" s="216" t="s">
        <v>104</v>
      </c>
      <c r="C19" s="88">
        <v>100</v>
      </c>
      <c r="D19" s="88"/>
    </row>
    <row r="20" spans="1:4" s="16" customFormat="1" ht="15.95" hidden="1" customHeight="1">
      <c r="A20" s="95" t="s">
        <v>32</v>
      </c>
      <c r="B20" s="216" t="s">
        <v>30</v>
      </c>
      <c r="C20" s="88">
        <v>0</v>
      </c>
      <c r="D20" s="88"/>
    </row>
    <row r="21" spans="1:4" s="16" customFormat="1" ht="15.95" hidden="1" customHeight="1">
      <c r="A21" s="294" t="s">
        <v>94</v>
      </c>
      <c r="B21" s="295" t="s">
        <v>33</v>
      </c>
      <c r="C21" s="88">
        <v>174</v>
      </c>
      <c r="D21" s="88"/>
    </row>
    <row r="22" spans="1:4" s="33" customFormat="1" ht="15.95" customHeight="1">
      <c r="A22" s="94" t="s">
        <v>40</v>
      </c>
      <c r="B22" s="214" t="s">
        <v>376</v>
      </c>
      <c r="C22" s="98">
        <v>67365.065999999992</v>
      </c>
      <c r="D22" s="98"/>
    </row>
    <row r="23" spans="1:4" s="16" customFormat="1" ht="15.95" hidden="1" customHeight="1">
      <c r="A23" s="95" t="s">
        <v>41</v>
      </c>
      <c r="B23" s="216" t="s">
        <v>310</v>
      </c>
      <c r="C23" s="88">
        <v>17928.446</v>
      </c>
      <c r="D23" s="359"/>
    </row>
    <row r="24" spans="1:4" s="16" customFormat="1" ht="15.95" hidden="1" customHeight="1">
      <c r="A24" s="95" t="s">
        <v>42</v>
      </c>
      <c r="B24" s="216" t="s">
        <v>355</v>
      </c>
      <c r="C24" s="88">
        <v>0</v>
      </c>
      <c r="D24" s="359"/>
    </row>
    <row r="25" spans="1:4" s="16" customFormat="1" ht="15.95" hidden="1" customHeight="1">
      <c r="A25" s="95" t="s">
        <v>43</v>
      </c>
      <c r="B25" s="216" t="s">
        <v>356</v>
      </c>
      <c r="C25" s="88">
        <v>0</v>
      </c>
      <c r="D25" s="359"/>
    </row>
    <row r="26" spans="1:4" s="16" customFormat="1" ht="15.95" hidden="1" customHeight="1">
      <c r="A26" s="95" t="s">
        <v>44</v>
      </c>
      <c r="B26" s="216" t="s">
        <v>97</v>
      </c>
      <c r="C26" s="88">
        <v>49318.619999999995</v>
      </c>
      <c r="D26" s="359"/>
    </row>
    <row r="27" spans="1:4" s="16" customFormat="1" ht="15.95" hidden="1" customHeight="1">
      <c r="A27" s="95" t="s">
        <v>45</v>
      </c>
      <c r="B27" s="216" t="s">
        <v>103</v>
      </c>
      <c r="C27" s="88">
        <v>118</v>
      </c>
      <c r="D27" s="359"/>
    </row>
    <row r="28" spans="1:4" s="33" customFormat="1" ht="15.95" customHeight="1">
      <c r="A28" s="94" t="s">
        <v>46</v>
      </c>
      <c r="B28" s="296" t="s">
        <v>91</v>
      </c>
      <c r="C28" s="98">
        <v>68068.912800000006</v>
      </c>
      <c r="D28" s="98"/>
    </row>
    <row r="29" spans="1:4" s="16" customFormat="1" ht="15.95" hidden="1" customHeight="1">
      <c r="A29" s="95" t="s">
        <v>47</v>
      </c>
      <c r="B29" s="216" t="s">
        <v>359</v>
      </c>
      <c r="C29" s="88">
        <v>0</v>
      </c>
      <c r="D29" s="88"/>
    </row>
    <row r="30" spans="1:4" s="16" customFormat="1" ht="15.95" hidden="1" customHeight="1">
      <c r="A30" s="95" t="s">
        <v>48</v>
      </c>
      <c r="B30" s="216" t="s">
        <v>360</v>
      </c>
      <c r="C30" s="88">
        <v>0</v>
      </c>
      <c r="D30" s="88"/>
    </row>
    <row r="31" spans="1:4" s="33" customFormat="1" ht="15.75" customHeight="1">
      <c r="A31" s="94" t="s">
        <v>50</v>
      </c>
      <c r="B31" s="214" t="s">
        <v>49</v>
      </c>
      <c r="C31" s="282">
        <v>85432.50959999999</v>
      </c>
      <c r="D31" s="98"/>
    </row>
    <row r="32" spans="1:4" s="35" customFormat="1" ht="15.95" customHeight="1">
      <c r="A32" s="95" t="s">
        <v>51</v>
      </c>
      <c r="B32" s="274" t="s">
        <v>35</v>
      </c>
      <c r="C32" s="88">
        <v>0</v>
      </c>
      <c r="D32" s="88"/>
    </row>
    <row r="33" spans="1:4" s="35" customFormat="1" ht="15.95" customHeight="1">
      <c r="A33" s="95" t="s">
        <v>52</v>
      </c>
      <c r="B33" s="274" t="s">
        <v>353</v>
      </c>
      <c r="C33" s="88">
        <v>5525.8896000000013</v>
      </c>
      <c r="D33" s="88"/>
    </row>
    <row r="34" spans="1:4" s="35" customFormat="1" ht="15.95" customHeight="1">
      <c r="A34" s="95" t="s">
        <v>53</v>
      </c>
      <c r="B34" s="214" t="s">
        <v>36</v>
      </c>
      <c r="C34" s="88">
        <v>79906.62</v>
      </c>
      <c r="D34" s="88"/>
    </row>
    <row r="35" spans="1:4" s="34" customFormat="1" ht="15.95" hidden="1" customHeight="1">
      <c r="A35" s="37" t="s">
        <v>55</v>
      </c>
      <c r="B35" s="220" t="s">
        <v>203</v>
      </c>
      <c r="C35" s="67">
        <v>5690.2</v>
      </c>
      <c r="D35" s="419"/>
    </row>
    <row r="36" spans="1:4" s="34" customFormat="1" ht="15.95" hidden="1" customHeight="1">
      <c r="A36" s="37" t="s">
        <v>56</v>
      </c>
      <c r="B36" s="221" t="s">
        <v>81</v>
      </c>
      <c r="C36" s="67">
        <v>0</v>
      </c>
      <c r="D36" s="419"/>
    </row>
    <row r="37" spans="1:4" s="34" customFormat="1" ht="15.95" hidden="1" customHeight="1">
      <c r="A37" s="37" t="s">
        <v>58</v>
      </c>
      <c r="B37" s="221" t="s">
        <v>82</v>
      </c>
      <c r="C37" s="67">
        <v>65730.42</v>
      </c>
      <c r="D37" s="419"/>
    </row>
    <row r="38" spans="1:4" s="34" customFormat="1" ht="15.95" hidden="1" customHeight="1">
      <c r="A38" s="37" t="s">
        <v>60</v>
      </c>
      <c r="B38" s="222" t="s">
        <v>83</v>
      </c>
      <c r="C38" s="67">
        <v>8486</v>
      </c>
      <c r="D38" s="419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19"/>
    </row>
    <row r="40" spans="1:4" s="52" customFormat="1" ht="15.95" customHeight="1">
      <c r="A40" s="94" t="s">
        <v>70</v>
      </c>
      <c r="B40" s="296" t="s">
        <v>154</v>
      </c>
      <c r="C40" s="98">
        <v>13814.724</v>
      </c>
      <c r="D40" s="420"/>
    </row>
    <row r="41" spans="1:4" s="41" customFormat="1" ht="24" customHeight="1">
      <c r="A41" s="39" t="s">
        <v>34</v>
      </c>
      <c r="B41" s="212" t="s">
        <v>98</v>
      </c>
      <c r="C41" s="46">
        <v>12553.639000000001</v>
      </c>
      <c r="D41" s="46"/>
    </row>
    <row r="42" spans="1:4" s="33" customFormat="1" ht="24" customHeight="1">
      <c r="A42" s="94" t="s">
        <v>37</v>
      </c>
      <c r="B42" s="214" t="s">
        <v>80</v>
      </c>
      <c r="C42" s="98">
        <v>1503.329</v>
      </c>
      <c r="D42" s="98"/>
    </row>
    <row r="43" spans="1:4" s="52" customFormat="1" ht="15.95" hidden="1" customHeight="1">
      <c r="A43" s="95" t="s">
        <v>146</v>
      </c>
      <c r="B43" s="216" t="s">
        <v>18</v>
      </c>
      <c r="C43" s="88">
        <v>424.28</v>
      </c>
      <c r="D43" s="48"/>
    </row>
    <row r="44" spans="1:4" s="52" customFormat="1" ht="15.95" hidden="1" customHeight="1">
      <c r="A44" s="95" t="s">
        <v>147</v>
      </c>
      <c r="B44" s="218" t="s">
        <v>153</v>
      </c>
      <c r="C44" s="88">
        <v>0</v>
      </c>
      <c r="D44" s="48"/>
    </row>
    <row r="45" spans="1:4" s="52" customFormat="1" ht="15.95" hidden="1" customHeight="1">
      <c r="A45" s="95" t="s">
        <v>148</v>
      </c>
      <c r="B45" s="216" t="s">
        <v>39</v>
      </c>
      <c r="C45" s="88">
        <v>0</v>
      </c>
      <c r="D45" s="48"/>
    </row>
    <row r="46" spans="1:4" s="52" customFormat="1" ht="15.95" hidden="1" customHeight="1">
      <c r="A46" s="95" t="s">
        <v>149</v>
      </c>
      <c r="B46" s="216" t="s">
        <v>19</v>
      </c>
      <c r="C46" s="88">
        <v>597.96</v>
      </c>
      <c r="D46" s="48"/>
    </row>
    <row r="47" spans="1:4" s="52" customFormat="1" ht="15.95" hidden="1" customHeight="1">
      <c r="A47" s="95" t="s">
        <v>150</v>
      </c>
      <c r="B47" s="216" t="s">
        <v>20</v>
      </c>
      <c r="C47" s="88">
        <v>0</v>
      </c>
      <c r="D47" s="48"/>
    </row>
    <row r="48" spans="1:4" s="52" customFormat="1" ht="15.95" hidden="1" customHeight="1">
      <c r="A48" s="95" t="s">
        <v>151</v>
      </c>
      <c r="B48" s="216" t="s">
        <v>93</v>
      </c>
      <c r="C48" s="88">
        <v>0</v>
      </c>
      <c r="D48" s="48"/>
    </row>
    <row r="49" spans="1:4" s="52" customFormat="1" ht="15.95" hidden="1" customHeight="1">
      <c r="A49" s="95" t="s">
        <v>152</v>
      </c>
      <c r="B49" s="216" t="s">
        <v>103</v>
      </c>
      <c r="C49" s="88">
        <v>481.08899999999994</v>
      </c>
      <c r="D49" s="48"/>
    </row>
    <row r="50" spans="1:4" s="33" customFormat="1" ht="15.95" customHeight="1">
      <c r="A50" s="94" t="s">
        <v>38</v>
      </c>
      <c r="B50" s="214" t="s">
        <v>54</v>
      </c>
      <c r="C50" s="98">
        <v>7684.64</v>
      </c>
      <c r="D50" s="47"/>
    </row>
    <row r="51" spans="1:4" s="17" customFormat="1" ht="15.95" customHeight="1">
      <c r="A51" s="95" t="s">
        <v>61</v>
      </c>
      <c r="B51" s="214" t="s">
        <v>35</v>
      </c>
      <c r="C51" s="88">
        <v>0</v>
      </c>
      <c r="D51" s="88"/>
    </row>
    <row r="52" spans="1:4" s="17" customFormat="1" ht="15.95" customHeight="1">
      <c r="A52" s="95" t="s">
        <v>62</v>
      </c>
      <c r="B52" s="214" t="s">
        <v>353</v>
      </c>
      <c r="C52" s="88">
        <v>0</v>
      </c>
      <c r="D52" s="88"/>
    </row>
    <row r="53" spans="1:4" s="17" customFormat="1" ht="15.95" customHeight="1">
      <c r="A53" s="95" t="s">
        <v>63</v>
      </c>
      <c r="B53" s="214" t="s">
        <v>36</v>
      </c>
      <c r="C53" s="88">
        <v>7684.64</v>
      </c>
      <c r="D53" s="88"/>
    </row>
    <row r="54" spans="1:4" s="36" customFormat="1" ht="15.95" hidden="1" customHeight="1">
      <c r="A54" s="232" t="s">
        <v>64</v>
      </c>
      <c r="B54" s="220" t="s">
        <v>203</v>
      </c>
      <c r="C54" s="67">
        <v>2352.2799999999997</v>
      </c>
      <c r="D54" s="432"/>
    </row>
    <row r="55" spans="1:4" s="36" customFormat="1" ht="15.95" hidden="1" customHeight="1">
      <c r="A55" s="232" t="s">
        <v>65</v>
      </c>
      <c r="B55" s="221" t="s">
        <v>81</v>
      </c>
      <c r="C55" s="67">
        <v>0</v>
      </c>
      <c r="D55" s="432"/>
    </row>
    <row r="56" spans="1:4" s="36" customFormat="1" ht="15.95" hidden="1" customHeight="1">
      <c r="A56" s="232" t="s">
        <v>66</v>
      </c>
      <c r="B56" s="221" t="s">
        <v>82</v>
      </c>
      <c r="C56" s="67">
        <v>5332.3600000000006</v>
      </c>
      <c r="D56" s="432"/>
    </row>
    <row r="57" spans="1:4" s="36" customFormat="1" ht="15.95" hidden="1" customHeight="1">
      <c r="A57" s="232" t="s">
        <v>67</v>
      </c>
      <c r="B57" s="222" t="s">
        <v>83</v>
      </c>
      <c r="C57" s="67">
        <v>0</v>
      </c>
      <c r="D57" s="432"/>
    </row>
    <row r="58" spans="1:4" s="36" customFormat="1" ht="15.95" hidden="1" customHeight="1">
      <c r="A58" s="232" t="s">
        <v>68</v>
      </c>
      <c r="B58" s="222" t="s">
        <v>84</v>
      </c>
      <c r="C58" s="67">
        <v>0</v>
      </c>
      <c r="D58" s="432"/>
    </row>
    <row r="59" spans="1:4" s="33" customFormat="1" ht="15.95" customHeight="1">
      <c r="A59" s="94" t="s">
        <v>352</v>
      </c>
      <c r="B59" s="214" t="s">
        <v>69</v>
      </c>
      <c r="C59" s="98">
        <v>3365.6700000000005</v>
      </c>
      <c r="D59" s="433"/>
    </row>
    <row r="60" spans="1:4" s="41" customFormat="1" ht="14.25" customHeight="1">
      <c r="A60" s="39" t="s">
        <v>354</v>
      </c>
      <c r="B60" s="212" t="s">
        <v>377</v>
      </c>
      <c r="C60" s="46">
        <v>51491.244000000021</v>
      </c>
      <c r="D60" s="98"/>
    </row>
    <row r="61" spans="1:4" s="41" customFormat="1" ht="26.25" customHeight="1">
      <c r="A61" s="39" t="s">
        <v>358</v>
      </c>
      <c r="B61" s="212" t="s">
        <v>371</v>
      </c>
      <c r="C61" s="46">
        <v>26373.564000000009</v>
      </c>
      <c r="D61" s="98"/>
    </row>
    <row r="62" spans="1:4" s="42" customFormat="1" ht="19.5" customHeight="1">
      <c r="A62" s="51" t="s">
        <v>361</v>
      </c>
      <c r="B62" s="79" t="s">
        <v>279</v>
      </c>
      <c r="C62" s="46">
        <v>423131.17239999998</v>
      </c>
      <c r="D62" s="434"/>
    </row>
    <row r="63" spans="1:4" s="42" customFormat="1" ht="15" customHeight="1">
      <c r="A63" s="51" t="s">
        <v>362</v>
      </c>
      <c r="B63" s="79" t="s">
        <v>99</v>
      </c>
      <c r="C63" s="46">
        <v>12553.639000000001</v>
      </c>
      <c r="D63" s="386"/>
    </row>
    <row r="64" spans="1:4" s="42" customFormat="1" ht="17.25" customHeight="1" thickBot="1">
      <c r="A64" s="43" t="s">
        <v>364</v>
      </c>
      <c r="B64" s="347" t="s">
        <v>235</v>
      </c>
      <c r="C64" s="92"/>
      <c r="D64" s="435"/>
    </row>
    <row r="65" spans="1:4" s="42" customFormat="1" ht="18" customHeight="1" thickBot="1">
      <c r="A65" s="51" t="s">
        <v>365</v>
      </c>
      <c r="B65" s="227" t="s">
        <v>218</v>
      </c>
      <c r="C65" s="257">
        <v>435684.81140000001</v>
      </c>
      <c r="D65" s="46"/>
    </row>
    <row r="66" spans="1:4" s="42" customFormat="1" ht="17.25" customHeight="1" thickBot="1">
      <c r="A66" s="43" t="s">
        <v>366</v>
      </c>
      <c r="B66" s="229" t="s">
        <v>72</v>
      </c>
      <c r="C66" s="168">
        <v>-137042</v>
      </c>
      <c r="D66" s="385"/>
    </row>
    <row r="67" spans="1:4" s="41" customFormat="1" ht="19.5" customHeight="1">
      <c r="A67" s="43" t="s">
        <v>367</v>
      </c>
      <c r="B67" s="229" t="s">
        <v>71</v>
      </c>
      <c r="C67" s="208">
        <v>403412.97520000004</v>
      </c>
      <c r="D67" s="421"/>
    </row>
    <row r="68" spans="1:4" s="53" customFormat="1" ht="14.25" hidden="1" customHeight="1">
      <c r="A68" s="96" t="s">
        <v>86</v>
      </c>
      <c r="B68" s="44" t="s">
        <v>85</v>
      </c>
      <c r="C68" s="88">
        <v>299608</v>
      </c>
      <c r="D68" s="367"/>
    </row>
    <row r="69" spans="1:4" s="54" customFormat="1" ht="14.25" hidden="1" customHeight="1">
      <c r="A69" s="96" t="s">
        <v>87</v>
      </c>
      <c r="B69" s="44" t="s">
        <v>90</v>
      </c>
      <c r="C69" s="88">
        <v>103804.97520000003</v>
      </c>
      <c r="D69" s="367"/>
    </row>
    <row r="70" spans="1:4" s="41" customFormat="1" ht="20.25" customHeight="1" thickBot="1">
      <c r="A70" s="43" t="s">
        <v>368</v>
      </c>
      <c r="B70" s="229" t="s">
        <v>74</v>
      </c>
      <c r="C70" s="87">
        <v>397719.46520000004</v>
      </c>
      <c r="D70" s="422"/>
    </row>
    <row r="71" spans="1:4" s="45" customFormat="1" ht="15" hidden="1" customHeight="1">
      <c r="A71" s="96" t="s">
        <v>88</v>
      </c>
      <c r="B71" s="44" t="s">
        <v>85</v>
      </c>
      <c r="C71" s="209">
        <v>296257</v>
      </c>
      <c r="D71" s="423"/>
    </row>
    <row r="72" spans="1:4" s="45" customFormat="1" ht="15" hidden="1" customHeight="1" thickBot="1">
      <c r="A72" s="96" t="s">
        <v>89</v>
      </c>
      <c r="B72" s="44" t="s">
        <v>90</v>
      </c>
      <c r="C72" s="88">
        <v>101462.46520000004</v>
      </c>
      <c r="D72" s="423"/>
    </row>
    <row r="73" spans="1:4" s="42" customFormat="1" ht="24" customHeight="1" thickBot="1">
      <c r="A73" s="39" t="s">
        <v>369</v>
      </c>
      <c r="B73" s="230" t="s">
        <v>350</v>
      </c>
      <c r="C73" s="169">
        <v>-175007.34619999997</v>
      </c>
      <c r="D73" s="385"/>
    </row>
    <row r="74" spans="1:4" s="8" customFormat="1" ht="16.5" customHeight="1">
      <c r="A74" s="206"/>
      <c r="B74" s="207" t="s">
        <v>370</v>
      </c>
      <c r="C74" s="238"/>
      <c r="D74" s="436"/>
    </row>
    <row r="75" spans="1:4" s="8" customFormat="1" ht="15.75" customHeight="1">
      <c r="A75" s="103"/>
      <c r="B75" s="104" t="s">
        <v>349</v>
      </c>
      <c r="C75" s="31">
        <v>569667</v>
      </c>
      <c r="D75" s="424"/>
    </row>
    <row r="76" spans="1:4" s="10" customFormat="1" ht="12" customHeight="1">
      <c r="A76" s="28"/>
      <c r="B76" s="6" t="s">
        <v>378</v>
      </c>
      <c r="C76" s="283">
        <v>351224</v>
      </c>
      <c r="D76" s="358"/>
    </row>
    <row r="77" spans="1:4" s="10" customFormat="1" ht="12" customHeight="1">
      <c r="A77" s="28"/>
      <c r="B77" s="6" t="s">
        <v>379</v>
      </c>
      <c r="C77" s="283">
        <v>36257</v>
      </c>
      <c r="D77" s="358">
        <v>-1447</v>
      </c>
    </row>
    <row r="78" spans="1:4" s="10" customFormat="1" ht="12" customHeight="1">
      <c r="A78" s="28"/>
      <c r="B78" s="6" t="s">
        <v>380</v>
      </c>
      <c r="C78" s="283">
        <v>130131</v>
      </c>
      <c r="D78" s="358">
        <v>8450</v>
      </c>
    </row>
    <row r="79" spans="1:4" s="10" customFormat="1" ht="12" customHeight="1">
      <c r="A79" s="28"/>
      <c r="B79" s="6" t="s">
        <v>280</v>
      </c>
      <c r="C79" s="283">
        <v>1389</v>
      </c>
      <c r="D79" s="358"/>
    </row>
    <row r="80" spans="1:4" s="10" customFormat="1" ht="12" customHeight="1">
      <c r="A80" s="28"/>
      <c r="B80" s="6" t="s">
        <v>381</v>
      </c>
      <c r="C80" s="283">
        <v>50666</v>
      </c>
      <c r="D80" s="358">
        <v>-1851</v>
      </c>
    </row>
    <row r="81" spans="1:5" s="49" customFormat="1" ht="16.5" customHeight="1">
      <c r="A81" s="56"/>
      <c r="B81" s="154" t="s">
        <v>281</v>
      </c>
      <c r="C81" s="46">
        <v>973079.97519999999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547582</v>
      </c>
      <c r="D83" s="369"/>
    </row>
    <row r="84" spans="1:5" s="10" customFormat="1" ht="12" customHeight="1">
      <c r="A84" s="28"/>
      <c r="B84" s="6" t="s">
        <v>378</v>
      </c>
      <c r="C84" s="283">
        <v>346780</v>
      </c>
      <c r="D84" s="358"/>
    </row>
    <row r="85" spans="1:5" s="10" customFormat="1" ht="12" customHeight="1">
      <c r="A85" s="28"/>
      <c r="B85" s="6" t="s">
        <v>379</v>
      </c>
      <c r="C85" s="283">
        <v>33178</v>
      </c>
      <c r="D85" s="358"/>
    </row>
    <row r="86" spans="1:5" s="10" customFormat="1" ht="12" customHeight="1">
      <c r="A86" s="28"/>
      <c r="B86" s="6" t="s">
        <v>380</v>
      </c>
      <c r="C86" s="283">
        <v>118584</v>
      </c>
      <c r="D86" s="358"/>
    </row>
    <row r="87" spans="1:5" s="10" customFormat="1" ht="12" customHeight="1">
      <c r="A87" s="28"/>
      <c r="B87" s="6" t="s">
        <v>280</v>
      </c>
      <c r="C87" s="283">
        <v>1437</v>
      </c>
      <c r="D87" s="358"/>
    </row>
    <row r="88" spans="1:5" s="10" customFormat="1" ht="12" customHeight="1">
      <c r="A88" s="28"/>
      <c r="B88" s="6" t="s">
        <v>381</v>
      </c>
      <c r="C88" s="283">
        <v>47603</v>
      </c>
      <c r="D88" s="358"/>
    </row>
    <row r="89" spans="1:5" s="49" customFormat="1" ht="17.25" customHeight="1">
      <c r="A89" s="56"/>
      <c r="B89" s="154" t="s">
        <v>282</v>
      </c>
      <c r="C89" s="46">
        <v>945301.46519999998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0.97145300416413294</v>
      </c>
      <c r="D90" s="358"/>
    </row>
    <row r="91" spans="1:5" s="9" customFormat="1" ht="15.95" customHeight="1">
      <c r="A91" s="12"/>
      <c r="B91" s="154" t="s">
        <v>73</v>
      </c>
      <c r="C91" s="75">
        <v>27778.510000000009</v>
      </c>
      <c r="D91" s="425"/>
    </row>
    <row r="92" spans="1:5" s="10" customFormat="1" ht="15.95" customHeight="1">
      <c r="A92" s="28"/>
      <c r="B92" s="226" t="s">
        <v>272</v>
      </c>
      <c r="C92" s="86">
        <v>22085</v>
      </c>
      <c r="D92" s="358"/>
    </row>
    <row r="93" spans="1:5" s="10" customFormat="1" ht="15.95" customHeight="1">
      <c r="A93" s="28"/>
      <c r="B93" s="226" t="s">
        <v>271</v>
      </c>
      <c r="C93" s="87">
        <v>5693.5100000000093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1499</v>
      </c>
      <c r="D96" s="260"/>
    </row>
    <row r="97" spans="1:9" s="10" customFormat="1" ht="15.95" customHeight="1" thickBot="1">
      <c r="A97" s="28"/>
      <c r="B97" s="14" t="s">
        <v>209</v>
      </c>
      <c r="C97" s="303">
        <v>3950</v>
      </c>
      <c r="D97" s="260"/>
    </row>
    <row r="98" spans="1:9" s="17" customFormat="1" ht="15.95" customHeight="1">
      <c r="A98" s="105"/>
      <c r="B98" s="171" t="s">
        <v>212</v>
      </c>
      <c r="C98" s="299">
        <v>5449</v>
      </c>
      <c r="D98" s="417"/>
    </row>
    <row r="99" spans="1:9" s="10" customFormat="1" ht="15.95" customHeight="1">
      <c r="A99" s="28"/>
      <c r="B99" s="6" t="s">
        <v>387</v>
      </c>
      <c r="C99" s="87"/>
      <c r="D99" s="260"/>
    </row>
    <row r="100" spans="1:9" s="10" customFormat="1" ht="15.95" customHeight="1">
      <c r="A100" s="28"/>
      <c r="B100" s="14" t="s">
        <v>208</v>
      </c>
      <c r="C100" s="283">
        <v>1395</v>
      </c>
      <c r="D100" s="260"/>
    </row>
    <row r="101" spans="1:9" s="10" customFormat="1" ht="15.95" customHeight="1" thickBot="1">
      <c r="A101" s="28"/>
      <c r="B101" s="14" t="s">
        <v>209</v>
      </c>
      <c r="C101" s="303">
        <v>4389</v>
      </c>
      <c r="D101" s="260"/>
    </row>
    <row r="102" spans="1:9" s="17" customFormat="1" ht="15.95" customHeight="1">
      <c r="A102" s="105"/>
      <c r="B102" s="171" t="s">
        <v>212</v>
      </c>
      <c r="C102" s="299">
        <v>5784</v>
      </c>
      <c r="D102" s="417"/>
    </row>
    <row r="103" spans="1:9" s="7" customFormat="1" ht="15.95" customHeight="1">
      <c r="A103" s="239"/>
      <c r="B103" s="115"/>
      <c r="C103" s="90"/>
      <c r="D103" s="251"/>
      <c r="E103" s="634" t="s">
        <v>75</v>
      </c>
      <c r="F103" s="634"/>
      <c r="G103" s="634"/>
      <c r="H103" s="634"/>
      <c r="I103" s="634"/>
    </row>
    <row r="104" spans="1:9" s="49" customFormat="1" ht="26.1" customHeight="1">
      <c r="A104" s="240"/>
      <c r="B104" s="110"/>
      <c r="C104" s="109"/>
      <c r="D104" s="240"/>
      <c r="E104" s="635" t="str">
        <f>+A2</f>
        <v>ул. Короленко, д.12</v>
      </c>
      <c r="F104" s="635"/>
      <c r="G104" s="635"/>
      <c r="H104" s="635"/>
      <c r="I104" s="635"/>
    </row>
    <row r="105" spans="1:9" s="68" customFormat="1" ht="14.25" customHeight="1">
      <c r="A105" s="241"/>
      <c r="B105" s="111"/>
      <c r="C105" s="111"/>
      <c r="D105" s="241"/>
      <c r="E105" s="611" t="s">
        <v>79</v>
      </c>
      <c r="F105" s="612"/>
      <c r="G105" s="612"/>
      <c r="H105" s="612"/>
      <c r="I105" s="612"/>
    </row>
    <row r="106" spans="1:9" s="68" customFormat="1" ht="11.25" customHeight="1" thickBot="1">
      <c r="A106" s="249"/>
      <c r="B106" s="111"/>
      <c r="C106" s="111"/>
      <c r="D106" s="241"/>
      <c r="E106" s="155"/>
      <c r="F106" s="89"/>
      <c r="G106" s="89"/>
      <c r="H106" s="89"/>
      <c r="I106" s="89"/>
    </row>
    <row r="107" spans="1:9" s="68" customFormat="1" ht="12.95" customHeight="1">
      <c r="A107" s="241"/>
      <c r="B107" s="111"/>
      <c r="C107" s="111"/>
      <c r="D107" s="241"/>
      <c r="E107" s="601" t="s">
        <v>329</v>
      </c>
      <c r="F107" s="602"/>
      <c r="G107" s="602"/>
      <c r="H107" s="602"/>
      <c r="I107" s="603"/>
    </row>
    <row r="108" spans="1:9" s="68" customFormat="1" ht="12.95" customHeight="1">
      <c r="A108" s="250"/>
      <c r="B108" s="111"/>
      <c r="C108" s="111"/>
      <c r="D108" s="241"/>
      <c r="E108" s="604" t="s">
        <v>330</v>
      </c>
      <c r="F108" s="605"/>
      <c r="G108" s="605"/>
      <c r="H108" s="605"/>
      <c r="I108" s="606"/>
    </row>
    <row r="109" spans="1:9" s="68" customFormat="1" ht="12.95" customHeight="1">
      <c r="A109" s="250"/>
      <c r="B109" s="111"/>
      <c r="C109" s="111"/>
      <c r="D109" s="241"/>
      <c r="E109" s="604" t="s">
        <v>331</v>
      </c>
      <c r="F109" s="605"/>
      <c r="G109" s="605"/>
      <c r="H109" s="605"/>
      <c r="I109" s="606"/>
    </row>
    <row r="110" spans="1:9" s="68" customFormat="1" ht="12.95" customHeight="1">
      <c r="A110" s="250"/>
      <c r="B110" s="111"/>
      <c r="C110" s="111"/>
      <c r="D110" s="241"/>
      <c r="E110" s="604" t="s">
        <v>57</v>
      </c>
      <c r="F110" s="605"/>
      <c r="G110" s="605"/>
      <c r="H110" s="605"/>
      <c r="I110" s="606"/>
    </row>
    <row r="111" spans="1:9" s="68" customFormat="1" ht="12.95" customHeight="1">
      <c r="A111" s="250"/>
      <c r="B111" s="241"/>
      <c r="C111" s="111"/>
      <c r="D111" s="241"/>
      <c r="E111" s="604" t="s">
        <v>227</v>
      </c>
      <c r="F111" s="605"/>
      <c r="G111" s="605"/>
      <c r="H111" s="605"/>
      <c r="I111" s="606"/>
    </row>
    <row r="112" spans="1:9" s="71" customFormat="1" ht="12.95" customHeight="1">
      <c r="A112" s="244"/>
      <c r="B112" s="245"/>
      <c r="C112" s="114"/>
      <c r="D112" s="272"/>
      <c r="E112" s="604">
        <v>27</v>
      </c>
      <c r="F112" s="605"/>
      <c r="G112" s="605"/>
      <c r="H112" s="605"/>
      <c r="I112" s="606"/>
    </row>
    <row r="113" spans="1:9" ht="12.95" customHeight="1">
      <c r="A113" s="246"/>
      <c r="B113" s="116"/>
      <c r="C113" s="116"/>
      <c r="D113" s="116"/>
      <c r="E113" s="604" t="s">
        <v>252</v>
      </c>
      <c r="F113" s="605"/>
      <c r="G113" s="605"/>
      <c r="H113" s="605"/>
      <c r="I113" s="606"/>
    </row>
    <row r="114" spans="1:9" s="7" customFormat="1" ht="12.95" customHeight="1">
      <c r="A114" s="663"/>
      <c r="B114" s="663"/>
      <c r="C114" s="85"/>
      <c r="D114" s="251"/>
      <c r="E114" s="604" t="s">
        <v>229</v>
      </c>
      <c r="F114" s="605"/>
      <c r="G114" s="605"/>
      <c r="H114" s="605"/>
      <c r="I114" s="606"/>
    </row>
    <row r="115" spans="1:9" s="7" customFormat="1" ht="12.95" customHeight="1">
      <c r="A115" s="664"/>
      <c r="B115" s="664"/>
      <c r="C115" s="85"/>
      <c r="D115" s="251"/>
      <c r="E115" s="604" t="s">
        <v>230</v>
      </c>
      <c r="F115" s="605"/>
      <c r="G115" s="605"/>
      <c r="H115" s="605"/>
      <c r="I115" s="606"/>
    </row>
    <row r="116" spans="1:9" ht="12.95" customHeight="1" thickBot="1">
      <c r="D116" s="116"/>
      <c r="E116" s="607" t="s">
        <v>373</v>
      </c>
      <c r="F116" s="608"/>
      <c r="G116" s="608"/>
      <c r="H116" s="608"/>
      <c r="I116" s="609"/>
    </row>
    <row r="117" spans="1:9" ht="12.95" customHeight="1">
      <c r="E117" s="26"/>
      <c r="F117" s="26"/>
      <c r="G117" s="26"/>
    </row>
    <row r="118" spans="1:9" ht="12.95" customHeight="1" thickBot="1"/>
    <row r="119" spans="1:9" ht="27.95" customHeight="1" thickBot="1">
      <c r="E119" s="598" t="s">
        <v>317</v>
      </c>
      <c r="F119" s="599"/>
      <c r="G119" s="599"/>
      <c r="H119" s="599"/>
      <c r="I119" s="600"/>
    </row>
    <row r="120" spans="1:9" ht="20.100000000000001" customHeight="1" thickBot="1">
      <c r="E120" s="193" t="s">
        <v>382</v>
      </c>
      <c r="F120" s="617" t="s">
        <v>284</v>
      </c>
      <c r="G120" s="617"/>
      <c r="H120" s="615" t="s">
        <v>92</v>
      </c>
      <c r="I120" s="616"/>
    </row>
    <row r="121" spans="1:9" ht="13.5" thickTop="1">
      <c r="E121" s="77" t="s">
        <v>34</v>
      </c>
      <c r="F121" s="632"/>
      <c r="G121" s="654"/>
      <c r="H121" s="667">
        <f>4059.62+20734.11+5123.23</f>
        <v>29916.959999999999</v>
      </c>
      <c r="I121" s="668"/>
    </row>
    <row r="122" spans="1:9">
      <c r="E122" s="77" t="s">
        <v>354</v>
      </c>
      <c r="F122" s="629"/>
      <c r="G122" s="653"/>
      <c r="H122" s="665">
        <f>3070.27+4251.17+4161.83</f>
        <v>11483.27</v>
      </c>
      <c r="I122" s="666"/>
    </row>
    <row r="123" spans="1:9">
      <c r="E123" s="77" t="s">
        <v>332</v>
      </c>
      <c r="F123" s="629">
        <v>8</v>
      </c>
      <c r="G123" s="653"/>
      <c r="H123" s="665">
        <v>17471.14</v>
      </c>
      <c r="I123" s="666"/>
    </row>
    <row r="124" spans="1:9">
      <c r="E124" s="66" t="s">
        <v>221</v>
      </c>
      <c r="F124" s="629">
        <v>14</v>
      </c>
      <c r="G124" s="653"/>
      <c r="H124" s="665">
        <v>38184.57</v>
      </c>
      <c r="I124" s="666"/>
    </row>
    <row r="125" spans="1:9">
      <c r="E125" s="66" t="s">
        <v>333</v>
      </c>
      <c r="F125" s="629">
        <v>16</v>
      </c>
      <c r="G125" s="653"/>
      <c r="H125" s="665">
        <v>19087.62</v>
      </c>
      <c r="I125" s="666"/>
    </row>
    <row r="126" spans="1:9">
      <c r="E126" s="66" t="s">
        <v>288</v>
      </c>
      <c r="F126" s="629">
        <v>71</v>
      </c>
      <c r="G126" s="653"/>
      <c r="H126" s="665">
        <v>2282.6799999999998</v>
      </c>
      <c r="I126" s="666"/>
    </row>
    <row r="127" spans="1:9">
      <c r="E127" s="66" t="s">
        <v>334</v>
      </c>
      <c r="F127" s="657">
        <v>8</v>
      </c>
      <c r="G127" s="658"/>
      <c r="H127" s="665">
        <v>22406.720000000001</v>
      </c>
      <c r="I127" s="666"/>
    </row>
    <row r="128" spans="1:9">
      <c r="E128" s="77" t="s">
        <v>335</v>
      </c>
      <c r="F128" s="579">
        <v>17</v>
      </c>
      <c r="G128" s="580"/>
      <c r="H128" s="636">
        <v>4848.1000000000004</v>
      </c>
      <c r="I128" s="637"/>
    </row>
    <row r="129" spans="3:9">
      <c r="E129" s="66" t="s">
        <v>328</v>
      </c>
      <c r="F129" s="629"/>
      <c r="G129" s="653"/>
      <c r="H129" s="636">
        <f>565.86+465.84+637.6+360.19+313.02</f>
        <v>2342.5100000000002</v>
      </c>
      <c r="I129" s="637"/>
    </row>
    <row r="130" spans="3:9">
      <c r="E130" s="66"/>
      <c r="F130" s="671"/>
      <c r="G130" s="671"/>
      <c r="H130" s="672"/>
      <c r="I130" s="673"/>
    </row>
    <row r="131" spans="3:9" ht="15.75" thickBot="1">
      <c r="E131" s="233"/>
      <c r="F131" s="676" t="s">
        <v>383</v>
      </c>
      <c r="G131" s="677"/>
      <c r="H131" s="678">
        <f>SUM(H121:H130)</f>
        <v>148023.57</v>
      </c>
      <c r="I131" s="679"/>
    </row>
    <row r="134" spans="3:9" ht="20.100000000000001" customHeight="1">
      <c r="E134" s="585" t="s">
        <v>2</v>
      </c>
      <c r="F134" s="585"/>
      <c r="G134" s="585"/>
      <c r="H134" s="585"/>
      <c r="I134" s="585"/>
    </row>
    <row r="135" spans="3:9" ht="10.5" customHeight="1" thickBot="1">
      <c r="E135" s="93"/>
      <c r="F135" s="84"/>
      <c r="G135" s="84"/>
      <c r="H135" s="84"/>
      <c r="I135" s="84"/>
    </row>
    <row r="136" spans="3:9" ht="20.100000000000001" customHeight="1">
      <c r="E136" s="594" t="s">
        <v>101</v>
      </c>
      <c r="F136" s="595"/>
      <c r="G136" s="595"/>
      <c r="H136" s="596"/>
      <c r="I136" s="163">
        <f>+C66</f>
        <v>-137042</v>
      </c>
    </row>
    <row r="137" spans="3:9" ht="60" customHeight="1" thickBot="1">
      <c r="C137" s="199"/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3:9" ht="15.95" customHeight="1" thickTop="1">
      <c r="E138" s="123" t="s">
        <v>77</v>
      </c>
      <c r="F138" s="159">
        <f>+C67</f>
        <v>403412.97520000004</v>
      </c>
      <c r="G138" s="159">
        <f>+C70</f>
        <v>397719.46520000004</v>
      </c>
      <c r="H138" s="159">
        <f>+C65</f>
        <v>435684.81140000001</v>
      </c>
      <c r="I138" s="160">
        <f>+G138-H138</f>
        <v>-37965.346199999971</v>
      </c>
    </row>
    <row r="139" spans="3:9" ht="15.95" customHeight="1">
      <c r="E139" s="188" t="s">
        <v>306</v>
      </c>
      <c r="F139" s="189"/>
      <c r="G139" s="156">
        <f>+G138/F138</f>
        <v>0.98588664631528689</v>
      </c>
      <c r="H139" s="156">
        <f>+H138/F138</f>
        <v>1.0799970208791638</v>
      </c>
      <c r="I139" s="64"/>
    </row>
    <row r="140" spans="3:9" ht="15.95" customHeight="1">
      <c r="E140" s="124" t="s">
        <v>78</v>
      </c>
      <c r="F140" s="161">
        <f>+C75</f>
        <v>569667</v>
      </c>
      <c r="G140" s="161">
        <f>+C83</f>
        <v>547582</v>
      </c>
      <c r="H140" s="161">
        <f>+F140-D76-D77-D78-D80</f>
        <v>564515</v>
      </c>
      <c r="I140" s="160">
        <f>+G140-H140</f>
        <v>-16933</v>
      </c>
    </row>
    <row r="141" spans="3:9" ht="15.95" customHeight="1" thickBot="1">
      <c r="E141" s="190" t="s">
        <v>306</v>
      </c>
      <c r="F141" s="191"/>
      <c r="G141" s="157">
        <f>+G140/F140</f>
        <v>0.96123173713766108</v>
      </c>
      <c r="H141" s="157">
        <f>+H140/G140</f>
        <v>1.0309232224580063</v>
      </c>
      <c r="I141" s="158"/>
    </row>
    <row r="142" spans="3:9" ht="15.95" customHeight="1" thickBot="1">
      <c r="E142" s="147" t="s">
        <v>308</v>
      </c>
      <c r="F142" s="162">
        <f>+F140+F138</f>
        <v>973079.97519999999</v>
      </c>
      <c r="G142" s="162">
        <f>+G140+G138</f>
        <v>945301.46519999998</v>
      </c>
      <c r="H142" s="162">
        <f>+H140+H138</f>
        <v>1000199.8114</v>
      </c>
      <c r="I142" s="196">
        <f>+I140+I138</f>
        <v>-54898.346199999971</v>
      </c>
    </row>
    <row r="143" spans="3:9" ht="15.95" customHeight="1" thickBot="1">
      <c r="E143" s="674" t="s">
        <v>306</v>
      </c>
      <c r="F143" s="675"/>
      <c r="G143" s="149">
        <f>+G142/F142</f>
        <v>0.97145300416413294</v>
      </c>
      <c r="H143" s="149">
        <f>+H142/G142</f>
        <v>1.0580749615027678</v>
      </c>
      <c r="I143" s="148"/>
    </row>
    <row r="144" spans="3:9" ht="20.100000000000001" customHeight="1" thickBot="1">
      <c r="E144" s="622" t="s">
        <v>1</v>
      </c>
      <c r="F144" s="623"/>
      <c r="G144" s="623"/>
      <c r="H144" s="624"/>
      <c r="I144" s="164">
        <f>+I136+I142</f>
        <v>-191940.34619999997</v>
      </c>
    </row>
    <row r="145" spans="5:9">
      <c r="E145" s="322" t="s">
        <v>158</v>
      </c>
      <c r="F145" s="322"/>
      <c r="G145" s="322"/>
      <c r="H145" s="322"/>
      <c r="I145" s="322"/>
    </row>
    <row r="146" spans="5:9">
      <c r="E146" s="590" t="s">
        <v>157</v>
      </c>
      <c r="F146" s="590"/>
      <c r="G146" s="590"/>
      <c r="H146" s="590"/>
      <c r="I146" s="320"/>
    </row>
    <row r="147" spans="5:9" ht="13.5" thickBot="1">
      <c r="E147" s="591" t="s">
        <v>392</v>
      </c>
      <c r="F147" s="591"/>
      <c r="G147" s="591"/>
      <c r="H147" s="591"/>
      <c r="I147" s="447">
        <v>1800</v>
      </c>
    </row>
    <row r="148" spans="5:9">
      <c r="E148" s="445" t="s">
        <v>212</v>
      </c>
      <c r="F148" s="445"/>
      <c r="G148" s="445"/>
      <c r="H148" s="445"/>
      <c r="I148" s="446">
        <f>+I144+I146+I147</f>
        <v>-190140.34619999997</v>
      </c>
    </row>
  </sheetData>
  <mergeCells count="49">
    <mergeCell ref="E143:F143"/>
    <mergeCell ref="E144:H144"/>
    <mergeCell ref="F131:G131"/>
    <mergeCell ref="H131:I131"/>
    <mergeCell ref="E134:I134"/>
    <mergeCell ref="E136:H136"/>
    <mergeCell ref="H122:I122"/>
    <mergeCell ref="F126:G126"/>
    <mergeCell ref="H126:I126"/>
    <mergeCell ref="F128:G128"/>
    <mergeCell ref="H128:I128"/>
    <mergeCell ref="H127:I127"/>
    <mergeCell ref="F122:G122"/>
    <mergeCell ref="F130:G130"/>
    <mergeCell ref="H130:I130"/>
    <mergeCell ref="F123:G123"/>
    <mergeCell ref="H123:I123"/>
    <mergeCell ref="F124:G124"/>
    <mergeCell ref="H124:I124"/>
    <mergeCell ref="F127:G127"/>
    <mergeCell ref="F129:G129"/>
    <mergeCell ref="H129:I129"/>
    <mergeCell ref="H125:I125"/>
    <mergeCell ref="F121:G121"/>
    <mergeCell ref="E111:I111"/>
    <mergeCell ref="A1:C1"/>
    <mergeCell ref="E104:I104"/>
    <mergeCell ref="E105:I105"/>
    <mergeCell ref="E109:I109"/>
    <mergeCell ref="E110:I110"/>
    <mergeCell ref="E107:I107"/>
    <mergeCell ref="E108:I108"/>
    <mergeCell ref="A2:B2"/>
    <mergeCell ref="A3:B3"/>
    <mergeCell ref="E103:I103"/>
    <mergeCell ref="A114:B114"/>
    <mergeCell ref="E114:I114"/>
    <mergeCell ref="E112:I112"/>
    <mergeCell ref="E113:I113"/>
    <mergeCell ref="E146:H146"/>
    <mergeCell ref="E147:H147"/>
    <mergeCell ref="A115:B115"/>
    <mergeCell ref="E119:I119"/>
    <mergeCell ref="F120:G120"/>
    <mergeCell ref="H120:I120"/>
    <mergeCell ref="E115:I115"/>
    <mergeCell ref="E116:I116"/>
    <mergeCell ref="F125:G125"/>
    <mergeCell ref="H121:I121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9"/>
  <sheetViews>
    <sheetView zoomScaleNormal="130" workbookViewId="0">
      <pane xSplit="2" ySplit="5" topLeftCell="C128" activePane="bottomRight" state="frozenSplit"/>
      <selection pane="topRight" activeCell="G1" sqref="G1"/>
      <selection pane="bottomLeft" activeCell="A14" sqref="A14"/>
      <selection pane="bottomRight" activeCell="I146" sqref="I146"/>
    </sheetView>
  </sheetViews>
  <sheetFormatPr defaultRowHeight="12.75"/>
  <cols>
    <col min="1" max="1" width="6.7109375" style="32" customWidth="1"/>
    <col min="2" max="2" width="65.7109375" customWidth="1"/>
    <col min="3" max="3" width="15.7109375" style="89" customWidth="1"/>
    <col min="4" max="4" width="13.140625" style="32" customWidth="1"/>
    <col min="5" max="5" width="17.7109375" customWidth="1"/>
    <col min="6" max="6" width="13.7109375" customWidth="1"/>
    <col min="7" max="7" width="12.7109375" customWidth="1"/>
    <col min="8" max="8" width="16.7109375" customWidth="1"/>
    <col min="9" max="9" width="12.7109375" customWidth="1"/>
  </cols>
  <sheetData>
    <row r="1" spans="1:12" ht="18" customHeight="1">
      <c r="A1" s="656" t="s">
        <v>385</v>
      </c>
      <c r="B1" s="656"/>
      <c r="C1" s="656"/>
    </row>
    <row r="2" spans="1:12" ht="17.25" customHeight="1">
      <c r="A2" s="252"/>
      <c r="B2" s="152" t="s">
        <v>348</v>
      </c>
      <c r="C2" s="80"/>
    </row>
    <row r="3" spans="1:12" s="20" customFormat="1" ht="15" customHeight="1">
      <c r="A3" s="696" t="s">
        <v>372</v>
      </c>
      <c r="B3" s="696"/>
      <c r="C3" s="81"/>
      <c r="D3" s="426"/>
      <c r="F3" s="22"/>
      <c r="G3" s="22"/>
      <c r="H3" s="22"/>
      <c r="I3" s="22"/>
      <c r="J3" s="22"/>
      <c r="K3" s="22"/>
    </row>
    <row r="4" spans="1:12" s="21" customFormat="1" ht="15" customHeight="1">
      <c r="A4" s="265"/>
      <c r="B4" s="267" t="s">
        <v>207</v>
      </c>
      <c r="D4" s="396"/>
      <c r="E4" s="1"/>
      <c r="F4" s="1"/>
      <c r="G4" s="1"/>
      <c r="L4" s="264"/>
    </row>
    <row r="5" spans="1:12" s="3" customFormat="1" ht="69.75" customHeight="1">
      <c r="A5" s="211" t="s">
        <v>374</v>
      </c>
      <c r="B5" s="73" t="s">
        <v>363</v>
      </c>
      <c r="C5" s="283" t="s">
        <v>389</v>
      </c>
      <c r="D5" s="283" t="s">
        <v>390</v>
      </c>
    </row>
    <row r="6" spans="1:12" s="38" customFormat="1" ht="20.25" customHeight="1">
      <c r="A6" s="206"/>
      <c r="B6" s="263" t="s">
        <v>96</v>
      </c>
      <c r="C6" s="238"/>
      <c r="D6" s="397"/>
    </row>
    <row r="7" spans="1:12" s="41" customFormat="1" ht="19.5" customHeight="1">
      <c r="A7" s="39">
        <v>1</v>
      </c>
      <c r="B7" s="212" t="s">
        <v>205</v>
      </c>
      <c r="C7" s="165">
        <v>199198.21880000003</v>
      </c>
      <c r="D7" s="397"/>
      <c r="H7" s="135"/>
    </row>
    <row r="8" spans="1:12" s="34" customFormat="1" ht="11.25" customHeight="1">
      <c r="A8" s="37"/>
      <c r="B8" s="14" t="s">
        <v>17</v>
      </c>
      <c r="C8" s="237"/>
      <c r="D8" s="398"/>
    </row>
    <row r="9" spans="1:12" s="33" customFormat="1" ht="24.75" customHeight="1">
      <c r="A9" s="94" t="s">
        <v>16</v>
      </c>
      <c r="B9" s="214" t="s">
        <v>302</v>
      </c>
      <c r="C9" s="98">
        <v>24552.437200000004</v>
      </c>
      <c r="D9" s="332"/>
      <c r="H9" s="137"/>
      <c r="I9" s="137"/>
      <c r="J9" s="137"/>
      <c r="K9" s="137"/>
      <c r="L9" s="137"/>
    </row>
    <row r="10" spans="1:12" s="16" customFormat="1" ht="15" hidden="1" customHeight="1">
      <c r="A10" s="95" t="s">
        <v>95</v>
      </c>
      <c r="B10" s="216" t="s">
        <v>155</v>
      </c>
      <c r="C10" s="88">
        <v>20261.099200000001</v>
      </c>
      <c r="D10" s="399"/>
      <c r="H10" s="121"/>
      <c r="I10" s="121"/>
      <c r="J10" s="121"/>
      <c r="K10" s="121"/>
      <c r="L10" s="121"/>
    </row>
    <row r="11" spans="1:12" s="16" customFormat="1" ht="12.95" hidden="1" customHeight="1">
      <c r="A11" s="95" t="s">
        <v>21</v>
      </c>
      <c r="B11" s="218" t="s">
        <v>153</v>
      </c>
      <c r="C11" s="88">
        <v>2810.1480000000001</v>
      </c>
      <c r="D11" s="399"/>
      <c r="H11" s="121"/>
      <c r="I11" s="121"/>
      <c r="J11" s="121"/>
      <c r="K11" s="121"/>
      <c r="L11" s="121"/>
    </row>
    <row r="12" spans="1:12" s="16" customFormat="1" ht="12.95" hidden="1" customHeight="1">
      <c r="A12" s="95" t="s">
        <v>22</v>
      </c>
      <c r="B12" s="216" t="s">
        <v>18</v>
      </c>
      <c r="C12" s="88">
        <v>1151.4000000000001</v>
      </c>
      <c r="D12" s="399"/>
      <c r="H12" s="122"/>
      <c r="I12" s="122"/>
      <c r="J12" s="122"/>
      <c r="K12" s="122"/>
      <c r="L12" s="122"/>
    </row>
    <row r="13" spans="1:12" s="16" customFormat="1" ht="12.95" hidden="1" customHeight="1">
      <c r="A13" s="95" t="s">
        <v>23</v>
      </c>
      <c r="B13" s="216" t="s">
        <v>19</v>
      </c>
      <c r="C13" s="88">
        <v>78</v>
      </c>
      <c r="D13" s="399"/>
      <c r="H13" s="122"/>
      <c r="I13" s="122"/>
      <c r="J13" s="122"/>
      <c r="K13" s="122"/>
      <c r="L13" s="122"/>
    </row>
    <row r="14" spans="1:12" s="16" customFormat="1" ht="12.95" hidden="1" customHeight="1">
      <c r="A14" s="95" t="s">
        <v>24</v>
      </c>
      <c r="B14" s="216" t="s">
        <v>20</v>
      </c>
      <c r="C14" s="88">
        <v>0</v>
      </c>
      <c r="D14" s="399"/>
      <c r="H14" s="122"/>
      <c r="I14" s="122"/>
      <c r="J14" s="122"/>
      <c r="K14" s="122"/>
      <c r="L14" s="122"/>
    </row>
    <row r="15" spans="1:12" s="16" customFormat="1" ht="12.95" hidden="1" customHeight="1">
      <c r="A15" s="95" t="s">
        <v>25</v>
      </c>
      <c r="B15" s="216" t="s">
        <v>93</v>
      </c>
      <c r="C15" s="88">
        <v>0</v>
      </c>
      <c r="D15" s="399"/>
      <c r="H15" s="122"/>
      <c r="I15" s="122"/>
      <c r="J15" s="122"/>
      <c r="K15" s="122"/>
      <c r="L15" s="122"/>
    </row>
    <row r="16" spans="1:12" s="16" customFormat="1" ht="12.95" hidden="1" customHeight="1">
      <c r="A16" s="95" t="s">
        <v>26</v>
      </c>
      <c r="B16" s="216" t="s">
        <v>103</v>
      </c>
      <c r="C16" s="88">
        <v>251.79</v>
      </c>
      <c r="D16" s="399"/>
      <c r="H16" s="122"/>
      <c r="I16" s="122"/>
      <c r="J16" s="122"/>
      <c r="K16" s="122"/>
      <c r="L16" s="122"/>
    </row>
    <row r="17" spans="1:12" s="33" customFormat="1" ht="15.95" customHeight="1">
      <c r="A17" s="94" t="s">
        <v>27</v>
      </c>
      <c r="B17" s="214" t="s">
        <v>375</v>
      </c>
      <c r="C17" s="98">
        <v>33579.815999999999</v>
      </c>
      <c r="D17" s="332"/>
      <c r="H17" s="122"/>
      <c r="I17" s="122"/>
      <c r="J17" s="122"/>
      <c r="K17" s="122"/>
      <c r="L17" s="122"/>
    </row>
    <row r="18" spans="1:12" s="16" customFormat="1" ht="15.95" hidden="1" customHeight="1">
      <c r="A18" s="95" t="s">
        <v>28</v>
      </c>
      <c r="B18" s="216" t="s">
        <v>29</v>
      </c>
      <c r="C18" s="88">
        <v>33349.216</v>
      </c>
      <c r="D18" s="400"/>
      <c r="H18" s="122"/>
      <c r="I18" s="122"/>
      <c r="J18" s="122"/>
      <c r="K18" s="122"/>
      <c r="L18" s="122"/>
    </row>
    <row r="19" spans="1:12" s="16" customFormat="1" ht="15.95" hidden="1" customHeight="1">
      <c r="A19" s="95" t="s">
        <v>31</v>
      </c>
      <c r="B19" s="216" t="s">
        <v>104</v>
      </c>
      <c r="C19" s="88">
        <v>45</v>
      </c>
      <c r="D19" s="400"/>
      <c r="H19" s="120"/>
      <c r="I19" s="120"/>
      <c r="J19" s="120"/>
      <c r="K19" s="120"/>
      <c r="L19" s="120"/>
    </row>
    <row r="20" spans="1:12" s="16" customFormat="1" ht="15.95" hidden="1" customHeight="1">
      <c r="A20" s="95" t="s">
        <v>32</v>
      </c>
      <c r="B20" s="216" t="s">
        <v>30</v>
      </c>
      <c r="C20" s="88">
        <v>0</v>
      </c>
      <c r="D20" s="400"/>
      <c r="H20" s="150"/>
      <c r="I20" s="150"/>
      <c r="J20" s="150"/>
      <c r="K20" s="150"/>
      <c r="L20" s="150"/>
    </row>
    <row r="21" spans="1:12" s="16" customFormat="1" ht="15.95" hidden="1" customHeight="1">
      <c r="A21" s="95" t="s">
        <v>94</v>
      </c>
      <c r="B21" s="214" t="s">
        <v>33</v>
      </c>
      <c r="C21" s="88">
        <v>185.6</v>
      </c>
      <c r="D21" s="400"/>
      <c r="H21" s="150"/>
      <c r="I21" s="150"/>
      <c r="J21" s="150"/>
      <c r="K21" s="150"/>
      <c r="L21" s="150"/>
    </row>
    <row r="22" spans="1:12" s="33" customFormat="1" ht="15.95" customHeight="1">
      <c r="A22" s="94" t="s">
        <v>40</v>
      </c>
      <c r="B22" s="214" t="s">
        <v>376</v>
      </c>
      <c r="C22" s="98">
        <v>32523.100000000002</v>
      </c>
      <c r="D22" s="332"/>
      <c r="H22" s="151"/>
      <c r="I22" s="151"/>
      <c r="J22" s="151"/>
      <c r="K22" s="151"/>
      <c r="L22" s="151"/>
    </row>
    <row r="23" spans="1:12" s="16" customFormat="1" ht="15.95" hidden="1" customHeight="1">
      <c r="A23" s="95" t="s">
        <v>41</v>
      </c>
      <c r="B23" s="216" t="s">
        <v>310</v>
      </c>
      <c r="C23" s="88">
        <v>17648.27</v>
      </c>
      <c r="D23" s="399"/>
    </row>
    <row r="24" spans="1:12" s="16" customFormat="1" ht="15.95" hidden="1" customHeight="1">
      <c r="A24" s="95" t="s">
        <v>42</v>
      </c>
      <c r="B24" s="216" t="s">
        <v>355</v>
      </c>
      <c r="C24" s="88">
        <v>0</v>
      </c>
      <c r="D24" s="399"/>
    </row>
    <row r="25" spans="1:12" s="16" customFormat="1" ht="15.95" hidden="1" customHeight="1">
      <c r="A25" s="95" t="s">
        <v>43</v>
      </c>
      <c r="B25" s="216" t="s">
        <v>356</v>
      </c>
      <c r="C25" s="88">
        <v>0</v>
      </c>
      <c r="D25" s="399"/>
    </row>
    <row r="26" spans="1:12" s="16" customFormat="1" ht="15.95" hidden="1" customHeight="1">
      <c r="A26" s="95" t="s">
        <v>44</v>
      </c>
      <c r="B26" s="216" t="s">
        <v>97</v>
      </c>
      <c r="C26" s="88">
        <v>14689.830000000002</v>
      </c>
      <c r="D26" s="399"/>
    </row>
    <row r="27" spans="1:12" s="16" customFormat="1" ht="15.95" hidden="1" customHeight="1">
      <c r="A27" s="95" t="s">
        <v>45</v>
      </c>
      <c r="B27" s="216" t="s">
        <v>103</v>
      </c>
      <c r="C27" s="88">
        <v>185</v>
      </c>
      <c r="D27" s="399"/>
    </row>
    <row r="28" spans="1:12" s="33" customFormat="1" ht="15.95" customHeight="1">
      <c r="A28" s="94" t="s">
        <v>46</v>
      </c>
      <c r="B28" s="274" t="s">
        <v>91</v>
      </c>
      <c r="C28" s="98">
        <v>41708.851199999997</v>
      </c>
      <c r="D28" s="332"/>
    </row>
    <row r="29" spans="1:12" s="16" customFormat="1" ht="15.95" hidden="1" customHeight="1">
      <c r="A29" s="95" t="s">
        <v>47</v>
      </c>
      <c r="B29" s="216" t="s">
        <v>359</v>
      </c>
      <c r="C29" s="88">
        <v>0</v>
      </c>
      <c r="D29" s="400"/>
    </row>
    <row r="30" spans="1:12" s="16" customFormat="1" ht="15.95" hidden="1" customHeight="1">
      <c r="A30" s="95" t="s">
        <v>48</v>
      </c>
      <c r="B30" s="216" t="s">
        <v>360</v>
      </c>
      <c r="C30" s="88">
        <v>0</v>
      </c>
      <c r="D30" s="400"/>
    </row>
    <row r="31" spans="1:12" s="33" customFormat="1" ht="16.5" customHeight="1">
      <c r="A31" s="94" t="s">
        <v>50</v>
      </c>
      <c r="B31" s="214" t="s">
        <v>49</v>
      </c>
      <c r="C31" s="282">
        <v>58369.118400000007</v>
      </c>
      <c r="D31" s="332"/>
    </row>
    <row r="32" spans="1:12" s="35" customFormat="1" ht="15.95" customHeight="1">
      <c r="A32" s="95" t="s">
        <v>51</v>
      </c>
      <c r="B32" s="274" t="s">
        <v>35</v>
      </c>
      <c r="C32" s="88">
        <v>0</v>
      </c>
      <c r="D32" s="400"/>
    </row>
    <row r="33" spans="1:4" s="35" customFormat="1" ht="15.95" customHeight="1">
      <c r="A33" s="95" t="s">
        <v>52</v>
      </c>
      <c r="B33" s="274" t="s">
        <v>353</v>
      </c>
      <c r="C33" s="88">
        <v>3385.9584000000004</v>
      </c>
      <c r="D33" s="400"/>
    </row>
    <row r="34" spans="1:4" s="35" customFormat="1" ht="15.95" customHeight="1">
      <c r="A34" s="95" t="s">
        <v>53</v>
      </c>
      <c r="B34" s="214" t="s">
        <v>36</v>
      </c>
      <c r="C34" s="88">
        <v>54983.16</v>
      </c>
      <c r="D34" s="400"/>
    </row>
    <row r="35" spans="1:4" s="34" customFormat="1" ht="15.95" hidden="1" customHeight="1">
      <c r="A35" s="37" t="s">
        <v>55</v>
      </c>
      <c r="B35" s="220" t="s">
        <v>203</v>
      </c>
      <c r="C35" s="67">
        <v>4439.2</v>
      </c>
      <c r="D35" s="402"/>
    </row>
    <row r="36" spans="1:4" s="34" customFormat="1" ht="15.95" hidden="1" customHeight="1">
      <c r="A36" s="37" t="s">
        <v>56</v>
      </c>
      <c r="B36" s="221" t="s">
        <v>81</v>
      </c>
      <c r="C36" s="67">
        <v>5573.7</v>
      </c>
      <c r="D36" s="402"/>
    </row>
    <row r="37" spans="1:4" s="34" customFormat="1" ht="15.95" hidden="1" customHeight="1">
      <c r="A37" s="37" t="s">
        <v>58</v>
      </c>
      <c r="B37" s="221" t="s">
        <v>82</v>
      </c>
      <c r="C37" s="67">
        <v>39861.26</v>
      </c>
      <c r="D37" s="402"/>
    </row>
    <row r="38" spans="1:4" s="34" customFormat="1" ht="15.95" hidden="1" customHeight="1">
      <c r="A38" s="37" t="s">
        <v>60</v>
      </c>
      <c r="B38" s="222" t="s">
        <v>83</v>
      </c>
      <c r="C38" s="67">
        <v>5109</v>
      </c>
      <c r="D38" s="402"/>
    </row>
    <row r="39" spans="1:4" s="34" customFormat="1" ht="15.95" hidden="1" customHeight="1">
      <c r="A39" s="37" t="s">
        <v>59</v>
      </c>
      <c r="B39" s="222" t="s">
        <v>84</v>
      </c>
      <c r="C39" s="67">
        <v>0</v>
      </c>
      <c r="D39" s="402"/>
    </row>
    <row r="40" spans="1:4" s="33" customFormat="1" ht="15.95" customHeight="1">
      <c r="A40" s="94" t="s">
        <v>70</v>
      </c>
      <c r="B40" s="296" t="s">
        <v>154</v>
      </c>
      <c r="C40" s="98">
        <v>8464.8959999999988</v>
      </c>
      <c r="D40" s="403"/>
    </row>
    <row r="41" spans="1:4" s="41" customFormat="1" ht="27" customHeight="1">
      <c r="A41" s="39" t="s">
        <v>34</v>
      </c>
      <c r="B41" s="212" t="s">
        <v>98</v>
      </c>
      <c r="C41" s="46">
        <v>25093.874</v>
      </c>
      <c r="D41" s="397"/>
    </row>
    <row r="42" spans="1:4" s="33" customFormat="1" ht="24" customHeight="1">
      <c r="A42" s="94" t="s">
        <v>37</v>
      </c>
      <c r="B42" s="214" t="s">
        <v>80</v>
      </c>
      <c r="C42" s="98">
        <v>15058.744000000001</v>
      </c>
      <c r="D42" s="332"/>
    </row>
    <row r="43" spans="1:4" s="52" customFormat="1" ht="12.75" hidden="1" customHeight="1">
      <c r="A43" s="95" t="s">
        <v>146</v>
      </c>
      <c r="B43" s="216" t="s">
        <v>18</v>
      </c>
      <c r="C43" s="88">
        <v>0</v>
      </c>
      <c r="D43" s="404"/>
    </row>
    <row r="44" spans="1:4" s="52" customFormat="1" ht="12.75" hidden="1" customHeight="1">
      <c r="A44" s="95" t="s">
        <v>147</v>
      </c>
      <c r="B44" s="218" t="s">
        <v>153</v>
      </c>
      <c r="C44" s="88">
        <v>55.936000000000007</v>
      </c>
      <c r="D44" s="404"/>
    </row>
    <row r="45" spans="1:4" s="52" customFormat="1" ht="12.75" hidden="1" customHeight="1">
      <c r="A45" s="95" t="s">
        <v>148</v>
      </c>
      <c r="B45" s="216" t="s">
        <v>39</v>
      </c>
      <c r="C45" s="88">
        <v>0</v>
      </c>
      <c r="D45" s="404"/>
    </row>
    <row r="46" spans="1:4" s="52" customFormat="1" ht="12.75" hidden="1" customHeight="1">
      <c r="A46" s="95" t="s">
        <v>149</v>
      </c>
      <c r="B46" s="216" t="s">
        <v>19</v>
      </c>
      <c r="C46" s="88">
        <v>92.27</v>
      </c>
      <c r="D46" s="404"/>
    </row>
    <row r="47" spans="1:4" s="52" customFormat="1" ht="12.75" hidden="1" customHeight="1">
      <c r="A47" s="95" t="s">
        <v>150</v>
      </c>
      <c r="B47" s="216" t="s">
        <v>20</v>
      </c>
      <c r="C47" s="88">
        <v>0</v>
      </c>
      <c r="D47" s="404"/>
    </row>
    <row r="48" spans="1:4" s="52" customFormat="1" ht="12.75" hidden="1" customHeight="1">
      <c r="A48" s="95" t="s">
        <v>151</v>
      </c>
      <c r="B48" s="216" t="s">
        <v>93</v>
      </c>
      <c r="C48" s="88">
        <v>13500</v>
      </c>
      <c r="D48" s="404"/>
    </row>
    <row r="49" spans="1:5" s="52" customFormat="1" ht="12.75" hidden="1" customHeight="1">
      <c r="A49" s="95" t="s">
        <v>152</v>
      </c>
      <c r="B49" s="216" t="s">
        <v>103</v>
      </c>
      <c r="C49" s="88">
        <v>1410.538</v>
      </c>
      <c r="D49" s="404"/>
    </row>
    <row r="50" spans="1:5" s="33" customFormat="1" ht="15.75" customHeight="1">
      <c r="A50" s="94" t="s">
        <v>38</v>
      </c>
      <c r="B50" s="214" t="s">
        <v>54</v>
      </c>
      <c r="C50" s="98">
        <v>7197.1500000000005</v>
      </c>
      <c r="D50" s="405"/>
    </row>
    <row r="51" spans="1:5" s="17" customFormat="1" ht="15" customHeight="1">
      <c r="A51" s="95" t="s">
        <v>61</v>
      </c>
      <c r="B51" s="214" t="s">
        <v>35</v>
      </c>
      <c r="C51" s="88">
        <v>0</v>
      </c>
      <c r="D51" s="400"/>
    </row>
    <row r="52" spans="1:5" s="17" customFormat="1" ht="15" customHeight="1">
      <c r="A52" s="95" t="s">
        <v>62</v>
      </c>
      <c r="B52" s="214" t="s">
        <v>353</v>
      </c>
      <c r="C52" s="88">
        <v>0</v>
      </c>
      <c r="D52" s="400"/>
    </row>
    <row r="53" spans="1:5" s="17" customFormat="1" ht="15" customHeight="1">
      <c r="A53" s="95" t="s">
        <v>63</v>
      </c>
      <c r="B53" s="214" t="s">
        <v>36</v>
      </c>
      <c r="C53" s="88">
        <v>7197.1500000000005</v>
      </c>
      <c r="D53" s="400"/>
    </row>
    <row r="54" spans="1:5" s="36" customFormat="1" ht="15" hidden="1" customHeight="1">
      <c r="A54" s="232" t="s">
        <v>64</v>
      </c>
      <c r="B54" s="220" t="s">
        <v>203</v>
      </c>
      <c r="C54" s="67">
        <v>1947.95</v>
      </c>
      <c r="D54" s="406"/>
    </row>
    <row r="55" spans="1:5" s="36" customFormat="1" ht="15" hidden="1" customHeight="1">
      <c r="A55" s="232" t="s">
        <v>65</v>
      </c>
      <c r="B55" s="221" t="s">
        <v>81</v>
      </c>
      <c r="C55" s="67">
        <v>4139.2000000000007</v>
      </c>
      <c r="D55" s="406"/>
    </row>
    <row r="56" spans="1:5" s="36" customFormat="1" ht="15" hidden="1" customHeight="1">
      <c r="A56" s="232" t="s">
        <v>66</v>
      </c>
      <c r="B56" s="221" t="s">
        <v>82</v>
      </c>
      <c r="C56" s="67">
        <v>1110</v>
      </c>
      <c r="D56" s="406"/>
    </row>
    <row r="57" spans="1:5" s="36" customFormat="1" ht="15" hidden="1" customHeight="1">
      <c r="A57" s="232" t="s">
        <v>67</v>
      </c>
      <c r="B57" s="222" t="s">
        <v>83</v>
      </c>
      <c r="C57" s="67">
        <v>0</v>
      </c>
      <c r="D57" s="406"/>
    </row>
    <row r="58" spans="1:5" s="36" customFormat="1" ht="15" hidden="1" customHeight="1">
      <c r="A58" s="232" t="s">
        <v>68</v>
      </c>
      <c r="B58" s="222" t="s">
        <v>84</v>
      </c>
      <c r="C58" s="67">
        <v>0</v>
      </c>
      <c r="D58" s="406"/>
    </row>
    <row r="59" spans="1:5" s="33" customFormat="1" ht="15.75" customHeight="1">
      <c r="A59" s="94" t="s">
        <v>352</v>
      </c>
      <c r="B59" s="214" t="s">
        <v>69</v>
      </c>
      <c r="C59" s="98">
        <v>2837.98</v>
      </c>
      <c r="D59" s="407"/>
    </row>
    <row r="60" spans="1:5" s="41" customFormat="1" ht="16.5" customHeight="1">
      <c r="A60" s="39" t="s">
        <v>354</v>
      </c>
      <c r="B60" s="212" t="s">
        <v>377</v>
      </c>
      <c r="C60" s="46">
        <v>31550.976000000006</v>
      </c>
      <c r="D60" s="332"/>
    </row>
    <row r="61" spans="1:5" s="41" customFormat="1" ht="24.75" customHeight="1">
      <c r="A61" s="39" t="s">
        <v>358</v>
      </c>
      <c r="B61" s="212" t="s">
        <v>371</v>
      </c>
      <c r="C61" s="46">
        <v>16160.256000000001</v>
      </c>
      <c r="D61" s="332"/>
    </row>
    <row r="62" spans="1:5" s="42" customFormat="1" ht="15.95" customHeight="1">
      <c r="A62" s="51" t="s">
        <v>361</v>
      </c>
      <c r="B62" s="79" t="s">
        <v>279</v>
      </c>
      <c r="C62" s="46">
        <v>246909.45080000002</v>
      </c>
      <c r="D62" s="408"/>
      <c r="E62" s="113"/>
    </row>
    <row r="63" spans="1:5" s="42" customFormat="1" ht="15.95" customHeight="1">
      <c r="A63" s="51" t="s">
        <v>362</v>
      </c>
      <c r="B63" s="79" t="s">
        <v>99</v>
      </c>
      <c r="C63" s="46">
        <v>25093.874</v>
      </c>
      <c r="D63" s="385"/>
    </row>
    <row r="64" spans="1:5" s="42" customFormat="1" ht="24.75" hidden="1" customHeight="1" thickBot="1">
      <c r="A64" s="43" t="s">
        <v>364</v>
      </c>
      <c r="B64" s="40"/>
      <c r="C64" s="92"/>
      <c r="D64" s="428"/>
    </row>
    <row r="65" spans="1:11" s="42" customFormat="1" ht="21.75" customHeight="1" thickBot="1">
      <c r="A65" s="51" t="s">
        <v>365</v>
      </c>
      <c r="B65" s="227" t="s">
        <v>218</v>
      </c>
      <c r="C65" s="257">
        <v>272003.3248</v>
      </c>
      <c r="D65" s="397"/>
      <c r="E65" s="135"/>
      <c r="F65" s="135"/>
      <c r="G65" s="135"/>
      <c r="H65" s="135"/>
      <c r="I65" s="135"/>
      <c r="J65" s="118"/>
      <c r="K65" s="118"/>
    </row>
    <row r="66" spans="1:11" s="42" customFormat="1" ht="17.25" customHeight="1" thickBot="1">
      <c r="A66" s="43" t="s">
        <v>366</v>
      </c>
      <c r="B66" s="229" t="s">
        <v>72</v>
      </c>
      <c r="C66" s="168">
        <v>-200804</v>
      </c>
      <c r="D66" s="385"/>
      <c r="E66" s="129"/>
      <c r="F66" s="129"/>
      <c r="G66" s="129"/>
      <c r="H66" s="129"/>
      <c r="I66" s="129"/>
      <c r="J66" s="118"/>
      <c r="K66" s="118"/>
    </row>
    <row r="67" spans="1:11" s="41" customFormat="1" ht="18" customHeight="1">
      <c r="A67" s="43" t="s">
        <v>367</v>
      </c>
      <c r="B67" s="229" t="s">
        <v>71</v>
      </c>
      <c r="C67" s="336">
        <v>255793.61600000001</v>
      </c>
      <c r="D67" s="410"/>
      <c r="E67" s="137"/>
      <c r="F67" s="137"/>
      <c r="G67" s="137"/>
      <c r="H67" s="137"/>
      <c r="I67" s="137"/>
      <c r="J67" s="118"/>
      <c r="K67" s="118"/>
    </row>
    <row r="68" spans="1:11" s="53" customFormat="1" ht="14.25" hidden="1" customHeight="1">
      <c r="A68" s="96" t="s">
        <v>86</v>
      </c>
      <c r="B68" s="44" t="s">
        <v>85</v>
      </c>
      <c r="C68" s="88">
        <v>241388</v>
      </c>
      <c r="D68" s="411"/>
      <c r="E68" s="121"/>
      <c r="F68" s="121"/>
      <c r="G68" s="121"/>
      <c r="H68" s="121"/>
      <c r="I68" s="121"/>
      <c r="J68" s="118"/>
      <c r="K68" s="118"/>
    </row>
    <row r="69" spans="1:11" s="54" customFormat="1" ht="14.25" hidden="1" customHeight="1">
      <c r="A69" s="96" t="s">
        <v>87</v>
      </c>
      <c r="B69" s="44" t="s">
        <v>90</v>
      </c>
      <c r="C69" s="88">
        <v>14405.616000000004</v>
      </c>
      <c r="D69" s="411"/>
      <c r="E69" s="121"/>
      <c r="F69" s="121"/>
      <c r="G69" s="121"/>
      <c r="H69" s="121"/>
      <c r="I69" s="121"/>
      <c r="J69" s="118"/>
      <c r="K69" s="118"/>
    </row>
    <row r="70" spans="1:11" s="41" customFormat="1" ht="19.5" customHeight="1" thickBot="1">
      <c r="A70" s="43" t="s">
        <v>368</v>
      </c>
      <c r="B70" s="229" t="s">
        <v>74</v>
      </c>
      <c r="C70" s="336">
        <v>243454.61600000001</v>
      </c>
      <c r="D70" s="382"/>
      <c r="E70" s="122"/>
      <c r="F70" s="122"/>
      <c r="G70" s="122"/>
      <c r="H70" s="122"/>
      <c r="I70" s="122"/>
      <c r="J70" s="118"/>
      <c r="K70" s="118"/>
    </row>
    <row r="71" spans="1:11" s="45" customFormat="1" ht="15" hidden="1" customHeight="1">
      <c r="A71" s="96" t="s">
        <v>88</v>
      </c>
      <c r="B71" s="44" t="s">
        <v>85</v>
      </c>
      <c r="C71" s="205">
        <v>229049</v>
      </c>
      <c r="D71" s="412"/>
      <c r="E71" s="122"/>
      <c r="F71" s="122"/>
      <c r="G71" s="122"/>
      <c r="H71" s="122"/>
      <c r="I71" s="122"/>
      <c r="J71" s="118"/>
      <c r="K71" s="118"/>
    </row>
    <row r="72" spans="1:11" s="45" customFormat="1" ht="15" hidden="1" customHeight="1" thickBot="1">
      <c r="A72" s="96" t="s">
        <v>89</v>
      </c>
      <c r="B72" s="44" t="s">
        <v>90</v>
      </c>
      <c r="C72" s="304">
        <v>14405.616000000004</v>
      </c>
      <c r="D72" s="412"/>
      <c r="E72" s="122"/>
      <c r="F72" s="122"/>
      <c r="G72" s="122"/>
      <c r="H72" s="122"/>
      <c r="I72" s="122"/>
      <c r="J72" s="118"/>
      <c r="K72" s="118"/>
    </row>
    <row r="73" spans="1:11" s="42" customFormat="1" ht="25.5" customHeight="1" thickBot="1">
      <c r="A73" s="39" t="s">
        <v>369</v>
      </c>
      <c r="B73" s="230" t="s">
        <v>350</v>
      </c>
      <c r="C73" s="169">
        <v>-229352.70879999999</v>
      </c>
      <c r="D73" s="385"/>
    </row>
    <row r="74" spans="1:11" s="8" customFormat="1" ht="14.25" customHeight="1">
      <c r="A74" s="206"/>
      <c r="B74" s="207" t="s">
        <v>370</v>
      </c>
      <c r="C74" s="97"/>
      <c r="D74" s="413"/>
      <c r="E74" s="122"/>
      <c r="F74" s="122"/>
      <c r="G74" s="122"/>
      <c r="H74" s="122"/>
      <c r="I74" s="122"/>
      <c r="J74" s="118"/>
      <c r="K74" s="118"/>
    </row>
    <row r="75" spans="1:11" s="8" customFormat="1" ht="15.75" customHeight="1">
      <c r="A75" s="103"/>
      <c r="B75" s="104" t="s">
        <v>349</v>
      </c>
      <c r="C75" s="31">
        <v>466585</v>
      </c>
      <c r="D75" s="424"/>
    </row>
    <row r="76" spans="1:11" s="10" customFormat="1" ht="12" customHeight="1">
      <c r="A76" s="28"/>
      <c r="B76" s="6" t="s">
        <v>378</v>
      </c>
      <c r="C76" s="283">
        <v>279162</v>
      </c>
      <c r="D76" s="358"/>
    </row>
    <row r="77" spans="1:11" s="10" customFormat="1" ht="12" customHeight="1">
      <c r="A77" s="28"/>
      <c r="B77" s="6" t="s">
        <v>379</v>
      </c>
      <c r="C77" s="283">
        <v>31854</v>
      </c>
      <c r="D77" s="358">
        <v>-7304</v>
      </c>
    </row>
    <row r="78" spans="1:11" s="10" customFormat="1" ht="12" customHeight="1">
      <c r="A78" s="28"/>
      <c r="B78" s="6" t="s">
        <v>380</v>
      </c>
      <c r="C78" s="283">
        <v>108476</v>
      </c>
      <c r="D78" s="358">
        <v>3855</v>
      </c>
    </row>
    <row r="79" spans="1:11" s="10" customFormat="1" ht="12" customHeight="1">
      <c r="A79" s="28"/>
      <c r="B79" s="6" t="s">
        <v>280</v>
      </c>
      <c r="C79" s="283">
        <v>2983</v>
      </c>
      <c r="D79" s="358"/>
    </row>
    <row r="80" spans="1:11" s="10" customFormat="1" ht="12" customHeight="1">
      <c r="A80" s="28"/>
      <c r="B80" s="6" t="s">
        <v>381</v>
      </c>
      <c r="C80" s="283">
        <v>44110</v>
      </c>
      <c r="D80" s="358">
        <v>-6844</v>
      </c>
    </row>
    <row r="81" spans="1:5" s="49" customFormat="1" ht="16.5" customHeight="1">
      <c r="A81" s="56"/>
      <c r="B81" s="154" t="s">
        <v>281</v>
      </c>
      <c r="C81" s="46">
        <v>722378.61600000004</v>
      </c>
      <c r="D81" s="369"/>
      <c r="E81" s="276"/>
    </row>
    <row r="82" spans="1:5" s="10" customFormat="1" ht="5.25" customHeight="1">
      <c r="A82" s="28"/>
      <c r="B82" s="6"/>
      <c r="C82" s="31"/>
      <c r="D82" s="358"/>
    </row>
    <row r="83" spans="1:5" s="49" customFormat="1" ht="15.75" customHeight="1">
      <c r="A83" s="105"/>
      <c r="B83" s="104" t="s">
        <v>351</v>
      </c>
      <c r="C83" s="31">
        <v>455198</v>
      </c>
      <c r="D83" s="369"/>
    </row>
    <row r="84" spans="1:5" s="10" customFormat="1" ht="12" customHeight="1">
      <c r="A84" s="28"/>
      <c r="B84" s="6" t="s">
        <v>378</v>
      </c>
      <c r="C84" s="283">
        <v>264232</v>
      </c>
      <c r="D84" s="358"/>
    </row>
    <row r="85" spans="1:5" s="10" customFormat="1" ht="12" customHeight="1">
      <c r="A85" s="28"/>
      <c r="B85" s="6" t="s">
        <v>379</v>
      </c>
      <c r="C85" s="283">
        <v>32934</v>
      </c>
      <c r="D85" s="358"/>
    </row>
    <row r="86" spans="1:5" s="10" customFormat="1" ht="12" customHeight="1">
      <c r="A86" s="28"/>
      <c r="B86" s="6" t="s">
        <v>380</v>
      </c>
      <c r="C86" s="283">
        <v>108369</v>
      </c>
      <c r="D86" s="358"/>
    </row>
    <row r="87" spans="1:5" s="10" customFormat="1" ht="12" customHeight="1">
      <c r="A87" s="28"/>
      <c r="B87" s="6" t="s">
        <v>280</v>
      </c>
      <c r="C87" s="283">
        <v>4405</v>
      </c>
      <c r="D87" s="358"/>
    </row>
    <row r="88" spans="1:5" s="10" customFormat="1" ht="12" customHeight="1">
      <c r="A88" s="28"/>
      <c r="B88" s="6" t="s">
        <v>381</v>
      </c>
      <c r="C88" s="283">
        <v>45258</v>
      </c>
      <c r="D88" s="358"/>
    </row>
    <row r="89" spans="1:5" s="49" customFormat="1" ht="17.25" customHeight="1">
      <c r="A89" s="56"/>
      <c r="B89" s="154" t="s">
        <v>282</v>
      </c>
      <c r="C89" s="46">
        <v>698652.61600000004</v>
      </c>
      <c r="D89" s="369"/>
      <c r="E89" s="276"/>
    </row>
    <row r="90" spans="1:5" s="10" customFormat="1" ht="12" customHeight="1">
      <c r="A90" s="28"/>
      <c r="B90" s="15" t="s">
        <v>283</v>
      </c>
      <c r="C90" s="174">
        <v>0.96715572765514979</v>
      </c>
      <c r="D90" s="358"/>
    </row>
    <row r="91" spans="1:5" s="9" customFormat="1" ht="15.95" customHeight="1">
      <c r="A91" s="12"/>
      <c r="B91" s="154" t="s">
        <v>73</v>
      </c>
      <c r="C91" s="75">
        <v>23726</v>
      </c>
      <c r="D91" s="425"/>
    </row>
    <row r="92" spans="1:5" s="10" customFormat="1" ht="15.95" customHeight="1">
      <c r="A92" s="28"/>
      <c r="B92" s="226" t="s">
        <v>272</v>
      </c>
      <c r="C92" s="86">
        <v>11387</v>
      </c>
      <c r="D92" s="358"/>
    </row>
    <row r="93" spans="1:5" s="10" customFormat="1" ht="15.95" customHeight="1">
      <c r="A93" s="28"/>
      <c r="B93" s="226" t="s">
        <v>271</v>
      </c>
      <c r="C93" s="87">
        <v>12339</v>
      </c>
      <c r="D93" s="358"/>
    </row>
    <row r="94" spans="1:5" s="10" customFormat="1" ht="15.95" customHeight="1">
      <c r="A94" s="28"/>
      <c r="B94" s="298" t="s">
        <v>213</v>
      </c>
      <c r="C94" s="87"/>
      <c r="D94" s="260"/>
    </row>
    <row r="95" spans="1:5" s="10" customFormat="1" ht="15.95" customHeight="1">
      <c r="A95" s="28"/>
      <c r="B95" s="58" t="s">
        <v>386</v>
      </c>
      <c r="C95" s="87"/>
      <c r="D95" s="260"/>
    </row>
    <row r="96" spans="1:5" s="10" customFormat="1" ht="15.95" customHeight="1">
      <c r="A96" s="28"/>
      <c r="B96" s="14" t="s">
        <v>208</v>
      </c>
      <c r="C96" s="283">
        <v>678</v>
      </c>
      <c r="D96" s="260"/>
    </row>
    <row r="97" spans="1:11" s="10" customFormat="1" ht="15.95" customHeight="1" thickBot="1">
      <c r="A97" s="28"/>
      <c r="B97" s="14" t="s">
        <v>209</v>
      </c>
      <c r="C97" s="303">
        <v>3855</v>
      </c>
      <c r="D97" s="260"/>
    </row>
    <row r="98" spans="1:11" s="17" customFormat="1" ht="15.95" customHeight="1">
      <c r="A98" s="105"/>
      <c r="B98" s="171" t="s">
        <v>212</v>
      </c>
      <c r="C98" s="299">
        <v>4533</v>
      </c>
      <c r="D98" s="417"/>
    </row>
    <row r="99" spans="1:11" s="10" customFormat="1" ht="15.95" customHeight="1">
      <c r="A99" s="28"/>
      <c r="B99" s="6" t="s">
        <v>387</v>
      </c>
      <c r="C99" s="87"/>
      <c r="D99" s="260"/>
    </row>
    <row r="100" spans="1:11" s="10" customFormat="1" ht="15.95" customHeight="1">
      <c r="A100" s="28"/>
      <c r="B100" s="14" t="s">
        <v>208</v>
      </c>
      <c r="C100" s="283">
        <v>617</v>
      </c>
      <c r="D100" s="260"/>
    </row>
    <row r="101" spans="1:11" s="10" customFormat="1" ht="15.95" customHeight="1" thickBot="1">
      <c r="A101" s="28"/>
      <c r="B101" s="14" t="s">
        <v>209</v>
      </c>
      <c r="C101" s="303">
        <v>3193</v>
      </c>
      <c r="D101" s="260"/>
    </row>
    <row r="102" spans="1:11" s="17" customFormat="1" ht="15.95" customHeight="1">
      <c r="A102" s="105"/>
      <c r="B102" s="171" t="s">
        <v>212</v>
      </c>
      <c r="C102" s="299">
        <v>3810</v>
      </c>
      <c r="D102" s="417"/>
    </row>
    <row r="103" spans="1:11" s="68" customFormat="1" ht="15.95" customHeight="1">
      <c r="A103" s="253"/>
      <c r="C103" s="111"/>
      <c r="D103" s="241"/>
      <c r="E103" s="697" t="s">
        <v>75</v>
      </c>
      <c r="F103" s="697"/>
      <c r="G103" s="697"/>
      <c r="H103" s="697"/>
      <c r="I103" s="697"/>
      <c r="J103" s="118"/>
      <c r="K103" s="118"/>
    </row>
    <row r="104" spans="1:11" s="68" customFormat="1" ht="26.25" customHeight="1">
      <c r="A104" s="253"/>
      <c r="C104" s="111"/>
      <c r="D104" s="241"/>
      <c r="E104" s="129"/>
      <c r="F104" s="697" t="str">
        <f>+B2</f>
        <v xml:space="preserve"> ул. Короленко, д. 14 </v>
      </c>
      <c r="G104" s="697"/>
      <c r="H104" s="697"/>
      <c r="I104" s="129"/>
      <c r="J104" s="118"/>
      <c r="K104" s="118"/>
    </row>
    <row r="105" spans="1:11" s="68" customFormat="1" ht="12.95" customHeight="1" thickBot="1">
      <c r="A105" s="253"/>
      <c r="C105" s="111"/>
      <c r="D105" s="241"/>
      <c r="E105" s="698" t="s">
        <v>79</v>
      </c>
      <c r="F105" s="698"/>
      <c r="G105" s="698"/>
      <c r="H105" s="698"/>
      <c r="I105" s="698"/>
      <c r="J105" s="118"/>
      <c r="K105" s="118"/>
    </row>
    <row r="106" spans="1:11" s="68" customFormat="1" ht="9.9499999999999993" customHeight="1" thickBot="1">
      <c r="A106" s="253"/>
      <c r="C106" s="111"/>
      <c r="D106" s="241"/>
      <c r="E106" s="131"/>
      <c r="F106" s="131"/>
      <c r="G106" s="131"/>
      <c r="H106" s="131"/>
      <c r="I106" s="131"/>
      <c r="J106" s="118"/>
      <c r="K106" s="118"/>
    </row>
    <row r="107" spans="1:11" s="68" customFormat="1" ht="12.95" customHeight="1">
      <c r="A107" s="253"/>
      <c r="C107" s="111"/>
      <c r="D107" s="241"/>
      <c r="E107" s="699" t="s">
        <v>6</v>
      </c>
      <c r="F107" s="700"/>
      <c r="G107" s="700"/>
      <c r="H107" s="700"/>
      <c r="I107" s="701"/>
      <c r="J107" s="118"/>
      <c r="K107" s="118"/>
    </row>
    <row r="108" spans="1:11" s="68" customFormat="1" ht="12.95" customHeight="1">
      <c r="A108" s="253"/>
      <c r="C108" s="111"/>
      <c r="D108" s="241"/>
      <c r="E108" s="702" t="s">
        <v>275</v>
      </c>
      <c r="F108" s="703"/>
      <c r="G108" s="703"/>
      <c r="H108" s="703"/>
      <c r="I108" s="704"/>
      <c r="J108" s="118"/>
      <c r="K108" s="118"/>
    </row>
    <row r="109" spans="1:11" s="68" customFormat="1" ht="12.95" customHeight="1">
      <c r="A109" s="253"/>
      <c r="C109" s="111"/>
      <c r="D109" s="241"/>
      <c r="E109" s="693" t="s">
        <v>7</v>
      </c>
      <c r="F109" s="694"/>
      <c r="G109" s="694"/>
      <c r="H109" s="694"/>
      <c r="I109" s="695"/>
      <c r="J109" s="118"/>
      <c r="K109" s="118"/>
    </row>
    <row r="110" spans="1:11" s="68" customFormat="1" ht="12.95" customHeight="1">
      <c r="A110" s="253"/>
      <c r="C110" s="111"/>
      <c r="D110" s="241"/>
      <c r="E110" s="693" t="s">
        <v>226</v>
      </c>
      <c r="F110" s="694"/>
      <c r="G110" s="694"/>
      <c r="H110" s="694"/>
      <c r="I110" s="695"/>
      <c r="J110" s="118"/>
      <c r="K110" s="118"/>
    </row>
    <row r="111" spans="1:11" s="71" customFormat="1" ht="12.95" customHeight="1">
      <c r="A111" s="254"/>
      <c r="C111" s="115"/>
      <c r="D111" s="272"/>
      <c r="E111" s="693" t="s">
        <v>238</v>
      </c>
      <c r="F111" s="694"/>
      <c r="G111" s="694"/>
      <c r="H111" s="694"/>
      <c r="I111" s="695"/>
      <c r="J111" s="118"/>
      <c r="K111" s="118"/>
    </row>
    <row r="112" spans="1:11" ht="12.95" customHeight="1">
      <c r="A112" s="248"/>
      <c r="C112" s="117"/>
      <c r="D112" s="116"/>
      <c r="E112" s="693" t="s">
        <v>239</v>
      </c>
      <c r="F112" s="694"/>
      <c r="G112" s="694"/>
      <c r="H112" s="694"/>
      <c r="I112" s="695"/>
      <c r="J112" s="118"/>
      <c r="K112" s="118"/>
    </row>
    <row r="113" spans="1:11" ht="12.95" customHeight="1">
      <c r="E113" s="693" t="s">
        <v>8</v>
      </c>
      <c r="F113" s="694"/>
      <c r="G113" s="694"/>
      <c r="H113" s="694"/>
      <c r="I113" s="695"/>
      <c r="J113" s="118"/>
      <c r="K113" s="118"/>
    </row>
    <row r="114" spans="1:11" ht="12.95" customHeight="1">
      <c r="E114" s="693" t="s">
        <v>229</v>
      </c>
      <c r="F114" s="694"/>
      <c r="G114" s="694"/>
      <c r="H114" s="694"/>
      <c r="I114" s="695"/>
      <c r="J114" s="118"/>
      <c r="K114" s="118"/>
    </row>
    <row r="115" spans="1:11" s="7" customFormat="1" ht="12.95" customHeight="1">
      <c r="A115" s="90"/>
      <c r="B115" s="83"/>
      <c r="C115" s="90"/>
      <c r="D115" s="251"/>
      <c r="E115" s="693" t="s">
        <v>240</v>
      </c>
      <c r="F115" s="694"/>
      <c r="G115" s="694"/>
      <c r="H115" s="694"/>
      <c r="I115" s="695"/>
      <c r="J115" s="118"/>
      <c r="K115" s="118"/>
    </row>
    <row r="116" spans="1:11" s="7" customFormat="1" ht="12.95" customHeight="1" thickBot="1">
      <c r="A116" s="251"/>
      <c r="B116" s="121"/>
      <c r="C116" s="90"/>
      <c r="D116" s="251"/>
      <c r="E116" s="686" t="s">
        <v>373</v>
      </c>
      <c r="F116" s="687"/>
      <c r="G116" s="687"/>
      <c r="H116" s="687"/>
      <c r="I116" s="688"/>
      <c r="J116" s="118"/>
      <c r="K116" s="118"/>
    </row>
    <row r="117" spans="1:11" s="50" customFormat="1" ht="12.95" customHeight="1">
      <c r="A117" s="251"/>
      <c r="B117" s="121"/>
      <c r="C117" s="90"/>
      <c r="D117" s="251"/>
      <c r="E117" s="119"/>
      <c r="F117" s="101"/>
      <c r="G117" s="118"/>
      <c r="H117" s="118"/>
      <c r="I117" s="118"/>
      <c r="J117" s="118"/>
      <c r="K117" s="118"/>
    </row>
    <row r="118" spans="1:11" s="7" customFormat="1" ht="12.95" customHeight="1" thickBot="1">
      <c r="A118" s="251"/>
      <c r="B118" s="122"/>
      <c r="C118" s="90"/>
      <c r="D118" s="251"/>
      <c r="E118" s="119"/>
      <c r="F118" s="101"/>
      <c r="G118" s="118"/>
      <c r="H118" s="118"/>
      <c r="I118" s="118"/>
      <c r="J118" s="118"/>
      <c r="K118" s="118"/>
    </row>
    <row r="119" spans="1:11" s="7" customFormat="1" ht="27.75" customHeight="1" thickBot="1">
      <c r="A119" s="251"/>
      <c r="B119" s="122"/>
      <c r="C119" s="90"/>
      <c r="D119" s="251"/>
      <c r="E119" s="598" t="s">
        <v>317</v>
      </c>
      <c r="F119" s="599"/>
      <c r="G119" s="599"/>
      <c r="H119" s="599"/>
      <c r="I119" s="600"/>
      <c r="J119" s="107"/>
      <c r="K119" s="107"/>
    </row>
    <row r="120" spans="1:11" s="7" customFormat="1" ht="27.95" customHeight="1" thickBot="1">
      <c r="A120" s="251"/>
      <c r="B120" s="122"/>
      <c r="C120" s="90"/>
      <c r="D120" s="251"/>
      <c r="E120" s="128" t="s">
        <v>382</v>
      </c>
      <c r="F120" s="689" t="s">
        <v>284</v>
      </c>
      <c r="G120" s="690"/>
      <c r="H120" s="691" t="s">
        <v>92</v>
      </c>
      <c r="I120" s="692"/>
      <c r="J120" s="108"/>
      <c r="K120" s="108"/>
    </row>
    <row r="121" spans="1:11" s="176" customFormat="1" ht="12.95" customHeight="1" thickTop="1">
      <c r="A121" s="255"/>
      <c r="B121" s="122"/>
      <c r="C121" s="115"/>
      <c r="D121" s="255"/>
      <c r="E121" s="175">
        <v>2</v>
      </c>
      <c r="F121" s="707">
        <v>59</v>
      </c>
      <c r="G121" s="708"/>
      <c r="H121" s="705">
        <v>2959.6</v>
      </c>
      <c r="I121" s="706"/>
      <c r="J121" s="143"/>
      <c r="K121" s="143"/>
    </row>
    <row r="122" spans="1:11" s="176" customFormat="1" ht="12.95" customHeight="1">
      <c r="A122" s="255"/>
      <c r="B122" s="122"/>
      <c r="C122" s="115"/>
      <c r="D122" s="255"/>
      <c r="E122" s="177">
        <v>4</v>
      </c>
      <c r="F122" s="684">
        <v>27</v>
      </c>
      <c r="G122" s="685"/>
      <c r="H122" s="682">
        <v>73276.13</v>
      </c>
      <c r="I122" s="683"/>
      <c r="J122" s="143"/>
      <c r="K122" s="143"/>
    </row>
    <row r="123" spans="1:11" s="176" customFormat="1" ht="12.95" customHeight="1">
      <c r="A123" s="255"/>
      <c r="B123" s="122"/>
      <c r="C123" s="115"/>
      <c r="D123" s="255"/>
      <c r="E123" s="177">
        <v>6</v>
      </c>
      <c r="F123" s="684">
        <v>17</v>
      </c>
      <c r="G123" s="685"/>
      <c r="H123" s="682">
        <v>40288.400000000001</v>
      </c>
      <c r="I123" s="683"/>
      <c r="J123" s="143"/>
      <c r="K123" s="143"/>
    </row>
    <row r="124" spans="1:11" s="176" customFormat="1" ht="12.95" customHeight="1">
      <c r="A124" s="255"/>
      <c r="B124" s="120"/>
      <c r="C124" s="115"/>
      <c r="D124" s="255"/>
      <c r="E124" s="179" t="s">
        <v>222</v>
      </c>
      <c r="F124" s="684">
        <v>66</v>
      </c>
      <c r="G124" s="685"/>
      <c r="H124" s="682">
        <v>94840.99</v>
      </c>
      <c r="I124" s="683"/>
      <c r="J124" s="143"/>
      <c r="K124" s="143"/>
    </row>
    <row r="125" spans="1:11" s="176" customFormat="1" ht="12.95" customHeight="1">
      <c r="A125" s="255"/>
      <c r="B125" s="120"/>
      <c r="C125" s="115"/>
      <c r="D125" s="255"/>
      <c r="E125" s="179"/>
      <c r="F125" s="684"/>
      <c r="G125" s="685"/>
      <c r="H125" s="682"/>
      <c r="I125" s="683"/>
      <c r="J125" s="143"/>
      <c r="K125" s="143"/>
    </row>
    <row r="126" spans="1:11" s="176" customFormat="1" ht="12.95" customHeight="1">
      <c r="A126" s="255"/>
      <c r="B126" s="120"/>
      <c r="C126" s="115"/>
      <c r="D126" s="255"/>
      <c r="E126" s="179"/>
      <c r="F126" s="55"/>
      <c r="G126" s="178"/>
      <c r="H126" s="305"/>
      <c r="I126" s="306"/>
      <c r="J126" s="143"/>
      <c r="K126" s="143"/>
    </row>
    <row r="127" spans="1:11" s="176" customFormat="1" ht="12.95" customHeight="1">
      <c r="A127" s="255"/>
      <c r="B127" s="120"/>
      <c r="C127" s="115"/>
      <c r="D127" s="255"/>
      <c r="E127" s="179"/>
      <c r="F127" s="55"/>
      <c r="G127" s="178"/>
      <c r="H127" s="305"/>
      <c r="I127" s="306"/>
      <c r="J127" s="143"/>
      <c r="K127" s="143"/>
    </row>
    <row r="128" spans="1:11" s="176" customFormat="1" ht="12.95" customHeight="1">
      <c r="A128" s="255"/>
      <c r="B128" s="120"/>
      <c r="C128" s="115"/>
      <c r="D128" s="255"/>
      <c r="E128" s="179"/>
      <c r="F128" s="55"/>
      <c r="G128" s="178"/>
      <c r="H128" s="305"/>
      <c r="I128" s="306"/>
      <c r="J128" s="143"/>
      <c r="K128" s="143"/>
    </row>
    <row r="129" spans="1:11" s="176" customFormat="1" ht="12.95" customHeight="1">
      <c r="A129" s="115"/>
      <c r="B129" s="132"/>
      <c r="C129" s="115"/>
      <c r="D129" s="255"/>
      <c r="E129" s="179"/>
      <c r="F129" s="180"/>
      <c r="G129" s="181"/>
      <c r="H129" s="307"/>
      <c r="I129" s="308"/>
      <c r="J129" s="143"/>
      <c r="K129" s="143"/>
    </row>
    <row r="130" spans="1:11" s="27" customFormat="1" ht="12.95" customHeight="1" thickBot="1">
      <c r="A130" s="256"/>
      <c r="B130" s="182"/>
      <c r="C130" s="183"/>
      <c r="D130" s="256"/>
      <c r="E130" s="184"/>
      <c r="F130" s="185"/>
      <c r="G130" s="186"/>
      <c r="H130" s="185"/>
      <c r="I130" s="187"/>
      <c r="J130" s="143"/>
      <c r="K130" s="143"/>
    </row>
    <row r="131" spans="1:11" ht="12.95" customHeight="1" thickBot="1">
      <c r="B131" s="126"/>
      <c r="E131" s="130"/>
      <c r="F131" s="136" t="s">
        <v>383</v>
      </c>
      <c r="G131" s="133"/>
      <c r="H131" s="680">
        <f>SUM(H121:H130)</f>
        <v>211365.12</v>
      </c>
      <c r="I131" s="681"/>
      <c r="J131" s="112"/>
      <c r="K131" s="112"/>
    </row>
    <row r="132" spans="1:11">
      <c r="B132" s="127"/>
      <c r="E132" s="91"/>
      <c r="F132" s="2"/>
      <c r="G132" s="2"/>
      <c r="H132" s="2"/>
      <c r="I132" s="2"/>
      <c r="J132" s="2"/>
      <c r="K132" s="2"/>
    </row>
    <row r="133" spans="1:11">
      <c r="B133" s="127"/>
      <c r="E133" s="89"/>
    </row>
    <row r="134" spans="1:11" ht="20.100000000000001" customHeight="1">
      <c r="B134" s="127"/>
      <c r="E134" s="585" t="s">
        <v>2</v>
      </c>
      <c r="F134" s="585"/>
      <c r="G134" s="585"/>
      <c r="H134" s="585"/>
      <c r="I134" s="585"/>
      <c r="J134" s="134"/>
      <c r="K134" s="134"/>
    </row>
    <row r="135" spans="1:11" ht="9.9499999999999993" customHeight="1" thickBot="1">
      <c r="B135" s="127"/>
      <c r="E135" s="93"/>
      <c r="F135" s="84"/>
      <c r="G135" s="84"/>
      <c r="H135" s="84"/>
      <c r="I135" s="84"/>
      <c r="J135" s="84"/>
      <c r="K135" s="84"/>
    </row>
    <row r="136" spans="1:11" ht="20.100000000000001" customHeight="1">
      <c r="B136" s="7"/>
      <c r="E136" s="594" t="s">
        <v>101</v>
      </c>
      <c r="F136" s="595"/>
      <c r="G136" s="595"/>
      <c r="H136" s="596"/>
      <c r="I136" s="163">
        <f>+C66</f>
        <v>-200804</v>
      </c>
    </row>
    <row r="137" spans="1:11" ht="60" customHeight="1" thickBot="1">
      <c r="B137" s="7"/>
      <c r="E137" s="146" t="s">
        <v>76</v>
      </c>
      <c r="F137" s="144" t="s">
        <v>309</v>
      </c>
      <c r="G137" s="145" t="s">
        <v>305</v>
      </c>
      <c r="H137" s="144" t="s">
        <v>307</v>
      </c>
      <c r="I137" s="153" t="s">
        <v>102</v>
      </c>
    </row>
    <row r="138" spans="1:11" ht="15.95" customHeight="1" thickTop="1">
      <c r="E138" s="123" t="s">
        <v>77</v>
      </c>
      <c r="F138" s="159">
        <f>+C67</f>
        <v>255793.61600000001</v>
      </c>
      <c r="G138" s="159">
        <f>+C70</f>
        <v>243454.61600000001</v>
      </c>
      <c r="H138" s="159">
        <f>+C65</f>
        <v>272003.3248</v>
      </c>
      <c r="I138" s="160">
        <f>+G138-H138</f>
        <v>-28548.708799999993</v>
      </c>
    </row>
    <row r="139" spans="1:11" ht="15.95" customHeight="1">
      <c r="E139" s="188" t="s">
        <v>306</v>
      </c>
      <c r="F139" s="189"/>
      <c r="G139" s="156">
        <f>+G138/F138</f>
        <v>0.95176189229054098</v>
      </c>
      <c r="H139" s="156">
        <f>+H138/F138</f>
        <v>1.0633702633141555</v>
      </c>
      <c r="I139" s="64"/>
    </row>
    <row r="140" spans="1:11" ht="15.95" customHeight="1">
      <c r="E140" s="124" t="s">
        <v>78</v>
      </c>
      <c r="F140" s="161">
        <f>+C75</f>
        <v>466585</v>
      </c>
      <c r="G140" s="161">
        <f>+C83</f>
        <v>455198</v>
      </c>
      <c r="H140" s="161">
        <f>+F140-D76-D77-D78-D80</f>
        <v>476878</v>
      </c>
      <c r="I140" s="160">
        <f>+G140-H140</f>
        <v>-21680</v>
      </c>
    </row>
    <row r="141" spans="1:11" ht="15.95" customHeight="1" thickBot="1">
      <c r="E141" s="190" t="s">
        <v>306</v>
      </c>
      <c r="F141" s="191"/>
      <c r="G141" s="157">
        <f>+G140/F140</f>
        <v>0.97559501484188305</v>
      </c>
      <c r="H141" s="157">
        <f>+H140/G140</f>
        <v>1.0476276257804296</v>
      </c>
      <c r="I141" s="158"/>
    </row>
    <row r="142" spans="1:11" ht="15.95" customHeight="1" thickBot="1">
      <c r="E142" s="147" t="s">
        <v>308</v>
      </c>
      <c r="F142" s="162">
        <f>+F140+F138</f>
        <v>722378.61600000004</v>
      </c>
      <c r="G142" s="162">
        <f>+G140+G138</f>
        <v>698652.61600000004</v>
      </c>
      <c r="H142" s="162">
        <f>+H140+H138</f>
        <v>748881.32480000006</v>
      </c>
      <c r="I142" s="196">
        <f>+I140+I138</f>
        <v>-50228.708799999993</v>
      </c>
    </row>
    <row r="143" spans="1:11" ht="15.95" customHeight="1" thickBot="1">
      <c r="E143" s="625" t="s">
        <v>306</v>
      </c>
      <c r="F143" s="626"/>
      <c r="G143" s="149">
        <f>+G142/F142</f>
        <v>0.96715572765514979</v>
      </c>
      <c r="H143" s="149">
        <f>+H142/G142</f>
        <v>1.0718936817091944</v>
      </c>
      <c r="I143" s="148"/>
    </row>
    <row r="144" spans="1:11" ht="15.95" customHeight="1" thickBot="1">
      <c r="E144" s="622" t="s">
        <v>1</v>
      </c>
      <c r="F144" s="623"/>
      <c r="G144" s="623"/>
      <c r="H144" s="624"/>
      <c r="I144" s="164">
        <f>+I136+I142</f>
        <v>-251032.70879999999</v>
      </c>
    </row>
    <row r="145" spans="5:14">
      <c r="E145" s="322" t="s">
        <v>158</v>
      </c>
      <c r="F145" s="322"/>
      <c r="G145" s="322"/>
      <c r="H145" s="322"/>
      <c r="I145" s="322"/>
    </row>
    <row r="146" spans="5:14">
      <c r="E146" s="590" t="s">
        <v>157</v>
      </c>
      <c r="F146" s="590"/>
      <c r="G146" s="590"/>
      <c r="H146" s="590"/>
      <c r="I146" s="320"/>
      <c r="J146" s="21"/>
      <c r="K146" s="11"/>
      <c r="L146" s="11"/>
      <c r="M146" s="11"/>
      <c r="N146" s="11"/>
    </row>
    <row r="147" spans="5:14" ht="13.5" thickBot="1">
      <c r="E147" s="591" t="s">
        <v>392</v>
      </c>
      <c r="F147" s="591"/>
      <c r="G147" s="591"/>
      <c r="H147" s="591"/>
      <c r="I147" s="447">
        <v>1800</v>
      </c>
      <c r="J147" s="21"/>
      <c r="K147" s="11"/>
      <c r="L147" s="11"/>
      <c r="M147" s="11"/>
      <c r="N147" s="11"/>
    </row>
    <row r="148" spans="5:14">
      <c r="E148" s="445" t="s">
        <v>212</v>
      </c>
      <c r="F148" s="445"/>
      <c r="G148" s="445"/>
      <c r="H148" s="445"/>
      <c r="I148" s="446">
        <f>+I144+I146+I147</f>
        <v>-249232.70879999999</v>
      </c>
      <c r="J148" s="21"/>
      <c r="K148" s="11"/>
      <c r="L148" s="11"/>
      <c r="M148" s="11"/>
      <c r="N148" s="11"/>
    </row>
    <row r="149" spans="5:14">
      <c r="G149" t="s">
        <v>204</v>
      </c>
      <c r="I149" s="21"/>
      <c r="J149" s="21"/>
      <c r="K149" s="82"/>
      <c r="L149" s="82"/>
      <c r="M149" s="82"/>
      <c r="N149" s="82"/>
    </row>
  </sheetData>
  <mergeCells count="35">
    <mergeCell ref="E109:I109"/>
    <mergeCell ref="E110:I110"/>
    <mergeCell ref="E111:I111"/>
    <mergeCell ref="F125:G125"/>
    <mergeCell ref="H124:I124"/>
    <mergeCell ref="H125:I125"/>
    <mergeCell ref="H121:I121"/>
    <mergeCell ref="F121:G121"/>
    <mergeCell ref="E113:I113"/>
    <mergeCell ref="E144:H144"/>
    <mergeCell ref="A3:B3"/>
    <mergeCell ref="E103:I103"/>
    <mergeCell ref="E105:I105"/>
    <mergeCell ref="E107:I107"/>
    <mergeCell ref="F104:H104"/>
    <mergeCell ref="E108:I108"/>
    <mergeCell ref="E114:I114"/>
    <mergeCell ref="E115:I115"/>
    <mergeCell ref="E119:I119"/>
    <mergeCell ref="E143:F143"/>
    <mergeCell ref="F123:G123"/>
    <mergeCell ref="F124:G124"/>
    <mergeCell ref="E134:I134"/>
    <mergeCell ref="E136:H136"/>
    <mergeCell ref="H123:I123"/>
    <mergeCell ref="E146:H146"/>
    <mergeCell ref="E147:H147"/>
    <mergeCell ref="A1:C1"/>
    <mergeCell ref="H131:I131"/>
    <mergeCell ref="H122:I122"/>
    <mergeCell ref="F122:G122"/>
    <mergeCell ref="E116:I116"/>
    <mergeCell ref="F120:G120"/>
    <mergeCell ref="H120:I120"/>
    <mergeCell ref="E112:I112"/>
  </mergeCells>
  <phoneticPr fontId="11" type="noConversion"/>
  <pageMargins left="0.78740157480314965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Кирова 4</vt:lpstr>
      <vt:lpstr>Кирова 8а</vt:lpstr>
      <vt:lpstr>Кирова 10</vt:lpstr>
      <vt:lpstr>Кирова 10а</vt:lpstr>
      <vt:lpstr>Кирова 10б</vt:lpstr>
      <vt:lpstr>Кирова 10в</vt:lpstr>
      <vt:lpstr>Кирова 18</vt:lpstr>
      <vt:lpstr>Корол 12</vt:lpstr>
      <vt:lpstr>Корол 14</vt:lpstr>
      <vt:lpstr>Корол 14а</vt:lpstr>
      <vt:lpstr>Корол 14б</vt:lpstr>
      <vt:lpstr>Корол 16</vt:lpstr>
      <vt:lpstr>Корол 16б</vt:lpstr>
      <vt:lpstr>Корол 18</vt:lpstr>
      <vt:lpstr>Корол 20</vt:lpstr>
      <vt:lpstr>Корол 22</vt:lpstr>
      <vt:lpstr>Корол 22а</vt:lpstr>
      <vt:lpstr>Корол 24</vt:lpstr>
      <vt:lpstr>Корол 24а</vt:lpstr>
      <vt:lpstr>Чепец 1</vt:lpstr>
      <vt:lpstr>Чепец 3</vt:lpstr>
      <vt:lpstr>Чепец 3а</vt:lpstr>
      <vt:lpstr>Чепец 5</vt:lpstr>
      <vt:lpstr>Чепец 5а</vt:lpstr>
      <vt:lpstr>Чепец 7</vt:lpstr>
      <vt:lpstr>Чепец 7а</vt:lpstr>
      <vt:lpstr>Чепец 9</vt:lpstr>
      <vt:lpstr>Чепец 9а</vt:lpstr>
      <vt:lpstr>Чепец 13</vt:lpstr>
    </vt:vector>
  </TitlesOfParts>
  <Company>irc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2015-04-06T04:32:31Z</cp:lastPrinted>
  <dcterms:created xsi:type="dcterms:W3CDTF">2012-09-20T05:34:48Z</dcterms:created>
  <dcterms:modified xsi:type="dcterms:W3CDTF">2015-05-25T09:23:30Z</dcterms:modified>
</cp:coreProperties>
</file>